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pe\DOC_DIFUSION\ANUARIOS\ANUARIO 2022\08. Capitulo 8 Inversiones 2022\"/>
    </mc:Choice>
  </mc:AlternateContent>
  <xr:revisionPtr revIDLastSave="0" documentId="13_ncr:1_{7C6280A1-9EA7-4D12-B6E3-EDADF564830B}" xr6:coauthVersionLast="47" xr6:coauthVersionMax="47" xr10:uidLastSave="{00000000-0000-0000-0000-000000000000}"/>
  <bookViews>
    <workbookView xWindow="-120" yWindow="-120" windowWidth="38640" windowHeight="15840" tabRatio="868" xr2:uid="{00000000-000D-0000-FFFF-FFFF00000000}"/>
  </bookViews>
  <sheets>
    <sheet name="8.1" sheetId="4" r:id="rId1"/>
    <sheet name="8.2" sheetId="5" r:id="rId2"/>
    <sheet name="8.3 y 8.4" sheetId="6" r:id="rId3"/>
    <sheet name="8.5" sheetId="15" r:id="rId4"/>
  </sheets>
  <externalReferences>
    <externalReference r:id="rId5"/>
  </externalReferences>
  <definedNames>
    <definedName name="_xlnm._FilterDatabase" localSheetId="1" hidden="1">'8.2'!$G$5:$G$95</definedName>
    <definedName name="_xlnm.Print_Area" localSheetId="0">'8.1'!$A$1:$G$53</definedName>
    <definedName name="_xlnm.Print_Area" localSheetId="1">'8.2'!$A$1:$G$159</definedName>
    <definedName name="_xlnm.Print_Area" localSheetId="2">'8.3 y 8.4'!$A$1:$F$63</definedName>
    <definedName name="_xlnm.Print_Area" localSheetId="3">'8.5'!$A$60:$F$90,'8.5'!$A$1:$F$58</definedName>
    <definedName name="AYACUCHO">[1]X_DEPA!#REF!</definedName>
    <definedName name="LIMA_I">[1]X_DEPA!#REF!</definedName>
    <definedName name="LIMA_II">[1]X_DEPA!#REF!</definedName>
    <definedName name="PIURA_I">[1]X_DEPA!#REF!</definedName>
    <definedName name="_xlnm.Print_Titles" localSheetId="1">'8.2'!$5:$5</definedName>
  </definedNames>
  <calcPr calcId="181029"/>
</workbook>
</file>

<file path=xl/calcChain.xml><?xml version="1.0" encoding="utf-8"?>
<calcChain xmlns="http://schemas.openxmlformats.org/spreadsheetml/2006/main">
  <c r="F25" i="5" l="1"/>
  <c r="F26" i="5"/>
  <c r="F20" i="5"/>
  <c r="F113" i="5" l="1"/>
  <c r="F114" i="5"/>
  <c r="F115" i="5"/>
  <c r="F127" i="5" l="1"/>
  <c r="F128" i="5"/>
  <c r="F129" i="5"/>
  <c r="F130" i="5"/>
  <c r="F131" i="5"/>
  <c r="D133" i="5"/>
  <c r="E133" i="5"/>
  <c r="F125" i="5"/>
  <c r="F126" i="5"/>
  <c r="B126" i="5"/>
  <c r="B127" i="5" s="1"/>
  <c r="B128" i="5" s="1"/>
  <c r="B129" i="5" s="1"/>
  <c r="B130" i="5" s="1"/>
  <c r="B131" i="5" s="1"/>
  <c r="F105" i="5"/>
  <c r="F133" i="5" l="1"/>
  <c r="E11" i="15"/>
  <c r="D30" i="6"/>
  <c r="F11" i="6"/>
  <c r="F10" i="6"/>
  <c r="F9" i="6"/>
  <c r="F8" i="6"/>
  <c r="F7" i="6"/>
  <c r="E12" i="6"/>
  <c r="D12" i="6"/>
  <c r="F116" i="5"/>
  <c r="F112" i="5"/>
  <c r="F111" i="5"/>
  <c r="F110" i="5"/>
  <c r="F109" i="5"/>
  <c r="F108" i="5"/>
  <c r="F107" i="5"/>
  <c r="F106" i="5"/>
  <c r="F104" i="5"/>
  <c r="F103" i="5"/>
  <c r="F102" i="5"/>
  <c r="F101" i="5"/>
  <c r="F100" i="5"/>
  <c r="F99" i="5"/>
  <c r="D118" i="5"/>
  <c r="E94" i="5"/>
  <c r="D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4" i="5"/>
  <c r="F23" i="5"/>
  <c r="F22" i="5"/>
  <c r="F21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D137" i="5" l="1"/>
  <c r="F118" i="5"/>
  <c r="F94" i="5"/>
  <c r="F28" i="6" l="1"/>
  <c r="F27" i="6"/>
  <c r="F26" i="6"/>
  <c r="F25" i="6"/>
  <c r="F24" i="6"/>
  <c r="F23" i="6"/>
  <c r="F22" i="6"/>
  <c r="F21" i="6"/>
  <c r="F20" i="6"/>
  <c r="F19" i="6"/>
  <c r="F18" i="6"/>
  <c r="F12" i="6" l="1"/>
  <c r="E118" i="5" l="1"/>
  <c r="J9" i="5"/>
  <c r="E69" i="15" l="1"/>
  <c r="E38" i="15"/>
  <c r="E30" i="6"/>
  <c r="J8" i="6" s="1"/>
  <c r="J7" i="6"/>
  <c r="I7" i="6"/>
  <c r="K8" i="5"/>
  <c r="J8" i="5"/>
  <c r="K10" i="5"/>
  <c r="J10" i="5"/>
  <c r="K9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19" i="6"/>
  <c r="B20" i="6" s="1"/>
  <c r="B21" i="6" s="1"/>
  <c r="B22" i="6" s="1"/>
  <c r="B23" i="6" s="1"/>
  <c r="B24" i="6" s="1"/>
  <c r="B25" i="6" s="1"/>
  <c r="B26" i="6" s="1"/>
  <c r="F30" i="6"/>
  <c r="F32" i="6" s="1"/>
  <c r="I6" i="6"/>
  <c r="J6" i="6"/>
  <c r="B8" i="6"/>
  <c r="B9" i="6" s="1"/>
  <c r="B10" i="6" s="1"/>
  <c r="B11" i="6" s="1"/>
  <c r="J6" i="5"/>
  <c r="K6" i="5"/>
  <c r="B100" i="5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M9" i="6"/>
  <c r="E6" i="4"/>
  <c r="D8" i="4"/>
  <c r="E5" i="4"/>
  <c r="C8" i="4"/>
  <c r="E7" i="4"/>
  <c r="I8" i="6"/>
  <c r="B21" i="5" l="1"/>
  <c r="B22" i="5" s="1"/>
  <c r="B23" i="5" s="1"/>
  <c r="B24" i="5" s="1"/>
  <c r="B20" i="5"/>
  <c r="M7" i="6"/>
  <c r="F7" i="4"/>
  <c r="G5" i="4"/>
  <c r="F6" i="4"/>
  <c r="F5" i="4"/>
  <c r="G6" i="4"/>
  <c r="L10" i="5"/>
  <c r="E8" i="4"/>
  <c r="I5" i="4" s="1"/>
  <c r="G7" i="4"/>
  <c r="E137" i="5"/>
  <c r="D32" i="6"/>
  <c r="M8" i="6"/>
  <c r="E32" i="6"/>
  <c r="F137" i="5"/>
  <c r="L8" i="5"/>
  <c r="L9" i="5"/>
  <c r="B28" i="5" l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25" i="5"/>
  <c r="B26" i="5" s="1"/>
  <c r="B27" i="5" s="1"/>
  <c r="I7" i="4"/>
  <c r="E12" i="4"/>
  <c r="J15" i="4" s="1"/>
  <c r="I6" i="4"/>
  <c r="G8" i="4"/>
  <c r="F8" i="4"/>
  <c r="L11" i="5"/>
</calcChain>
</file>

<file path=xl/sharedStrings.xml><?xml version="1.0" encoding="utf-8"?>
<sst xmlns="http://schemas.openxmlformats.org/spreadsheetml/2006/main" count="253" uniqueCount="176">
  <si>
    <t>Nº</t>
  </si>
  <si>
    <t>Nombre de la empresa</t>
  </si>
  <si>
    <t>Total</t>
  </si>
  <si>
    <t>Total General</t>
  </si>
  <si>
    <t>Institución</t>
  </si>
  <si>
    <t>Actividad</t>
  </si>
  <si>
    <t>Empresas Privadas</t>
  </si>
  <si>
    <t>Empresas Estatales</t>
  </si>
  <si>
    <t>Participación</t>
  </si>
  <si>
    <t>% Privado</t>
  </si>
  <si>
    <t>% Estatal</t>
  </si>
  <si>
    <t>Generación</t>
  </si>
  <si>
    <t>Transmisión</t>
  </si>
  <si>
    <t>Distribución</t>
  </si>
  <si>
    <t xml:space="preserve">         </t>
  </si>
  <si>
    <t>Generadoras</t>
  </si>
  <si>
    <t>Distribuidoras</t>
  </si>
  <si>
    <t>Inversiones eléctricas</t>
  </si>
  <si>
    <t>Inversiones no eléctricas</t>
  </si>
  <si>
    <t>Tipo de empresa</t>
  </si>
  <si>
    <t>Electrif. Rural</t>
  </si>
  <si>
    <r>
      <t>Electrificación Rural</t>
    </r>
    <r>
      <rPr>
        <vertAlign val="superscript"/>
        <sz val="10"/>
        <rFont val="Arial"/>
        <family val="2"/>
      </rPr>
      <t>1</t>
    </r>
  </si>
  <si>
    <t>Dirección General de Electrificación Rural - DGER</t>
  </si>
  <si>
    <r>
      <t>1</t>
    </r>
    <r>
      <rPr>
        <sz val="9"/>
        <rFont val="Arial"/>
        <family val="2"/>
      </rPr>
      <t xml:space="preserve"> Ejecutado por la Dirección General de Electrificación Rural (DGER) </t>
    </r>
  </si>
  <si>
    <t>8.2.1     Inversión de Empresas Generadoras</t>
  </si>
  <si>
    <t>8.2.2 Inversión de Empresas Transmisoras</t>
  </si>
  <si>
    <t>8.2.3 Inversión de Empresas Distribuidoras</t>
  </si>
  <si>
    <t>8.3.1 Inversión de Empresas Generadoras</t>
  </si>
  <si>
    <t>8.3.2 Inversión de Empresas Distribuidoras</t>
  </si>
  <si>
    <t>8.1  INVERSIÓN TOTAL EN EL SUBSECTOR ELECTRICIDAD (miles US$)</t>
  </si>
  <si>
    <t>Transmisoras</t>
  </si>
  <si>
    <t>Total General (miles US$)</t>
  </si>
  <si>
    <t xml:space="preserve">   (*) No considera la inversión ejecutada por la DGER</t>
  </si>
  <si>
    <t>(*) Información estimada de empresas con proyectos en ejecución.</t>
  </si>
  <si>
    <t>PRIVADA</t>
  </si>
  <si>
    <t>PÚBLICA</t>
  </si>
  <si>
    <t xml:space="preserve">Agro Industrial Paramonga S.A.A. </t>
  </si>
  <si>
    <t xml:space="preserve">Agropecuaria Aurora S.A.C.        </t>
  </si>
  <si>
    <t>Andean Power S.A.C. (Carbon Latam)</t>
  </si>
  <si>
    <t>Asociacion Santa Lucia de Chacas</t>
  </si>
  <si>
    <t>Bioenergía del Chira S.A..</t>
  </si>
  <si>
    <t>Central Hidroeléctrica Langui S.A..</t>
  </si>
  <si>
    <t>Centrales Santa Rosa S.A.C.</t>
  </si>
  <si>
    <t xml:space="preserve">Chinango S.A.C. </t>
  </si>
  <si>
    <t>Cia. Hidroeléctrica San Hilarión S.A..</t>
  </si>
  <si>
    <t>Compañía Eléctrica El Platanal S.A. (CELEPSA)</t>
  </si>
  <si>
    <t>Compañía Hidroeléctrica Tingo S.A.</t>
  </si>
  <si>
    <t>E.A.W. MULLER S.A.</t>
  </si>
  <si>
    <t>Eléctrica Santa Rosa S.A.C.</t>
  </si>
  <si>
    <t>Electrica Yanapampa S.A.C.</t>
  </si>
  <si>
    <t>Electro Zaña S.A.C.</t>
  </si>
  <si>
    <t>Empresa de Generación Eléctrica Canchayllo S.A.C</t>
  </si>
  <si>
    <t>Empresa de generacion electrica Junin SAC</t>
  </si>
  <si>
    <t>Empresa de Generación Eléctrica Río Baños</t>
  </si>
  <si>
    <t>Empresa de Generación Eléctrica Santa Ana S.R.L.</t>
  </si>
  <si>
    <t>Empresa de Generacion Huallaga S.A.</t>
  </si>
  <si>
    <t>Empresa de Generacion Huanza S. A.</t>
  </si>
  <si>
    <t>Empresa de Interés Local Hidroeléctrica Chacas S.A.</t>
  </si>
  <si>
    <t>Empresa Eléctrica Agua Azul S.A.</t>
  </si>
  <si>
    <t>Empresa Generadora Rio Doble</t>
  </si>
  <si>
    <t>Enel Generación Perú S.A.A.</t>
  </si>
  <si>
    <t>Enel Generación Piura S.A.</t>
  </si>
  <si>
    <t>Energía Eólica S.A.C.</t>
  </si>
  <si>
    <t>Engie Energía Perú S.A.</t>
  </si>
  <si>
    <t>Fénix Power Perú S.A.</t>
  </si>
  <si>
    <t>Generadora de Energía del Perú S.A..</t>
  </si>
  <si>
    <t>Genrent del Perú S.A.C.</t>
  </si>
  <si>
    <t>GTS Majes S.A.C.</t>
  </si>
  <si>
    <t>GTS Repartición S.A.C.</t>
  </si>
  <si>
    <t>Hidrocañete S.A.</t>
  </si>
  <si>
    <t xml:space="preserve">Hidroelectrica Huanchor SAC </t>
  </si>
  <si>
    <t>Hidroeléctrica Santa Cruz S.A.C.</t>
  </si>
  <si>
    <t>Hidroeleéctrica Marañon S.R.L.</t>
  </si>
  <si>
    <t>Huaura Power Group S.A.</t>
  </si>
  <si>
    <t>Hydro Pátapo S.A.C.</t>
  </si>
  <si>
    <t>INADE - Proyecto Especial Chavimochic</t>
  </si>
  <si>
    <t>Infraestructuras y Energias del Peru S.A.C.</t>
  </si>
  <si>
    <t>Inland Energy S.A.C.</t>
  </si>
  <si>
    <t>Maja Energía S.A.C.</t>
  </si>
  <si>
    <t>Moquegua FV S.A.C.</t>
  </si>
  <si>
    <t>Orazul Energy Perú S.A.</t>
  </si>
  <si>
    <t>Panamericana Solar S.A.C.</t>
  </si>
  <si>
    <t>Parque Eólico Marcona S.R.L.</t>
  </si>
  <si>
    <t>Parque Eólico Tres Hermanas S.A.C.</t>
  </si>
  <si>
    <t>Peruana de Inversiones en Energía Renovables S.A.</t>
  </si>
  <si>
    <t>Petramas S.A.C.</t>
  </si>
  <si>
    <t>Planta de Reserva Fría de Generación Éten S.A.</t>
  </si>
  <si>
    <t>SDF Energía S.A.C.</t>
  </si>
  <si>
    <t>Shougang Generación Eléctrica S.A.A.</t>
  </si>
  <si>
    <t>Sindicato Energético S.A..</t>
  </si>
  <si>
    <t xml:space="preserve">Sociedad Minera Cerro Verde S.A.  </t>
  </si>
  <si>
    <t>Statkraft Perú S.A.</t>
  </si>
  <si>
    <t>Tacna Solar</t>
  </si>
  <si>
    <t>Termochilca S.A.C.</t>
  </si>
  <si>
    <t>Termoselva S.R.L.</t>
  </si>
  <si>
    <t>Abengoa Transmisión Norte S.A.</t>
  </si>
  <si>
    <t>ABY Transmisión Sur S.A.</t>
  </si>
  <si>
    <t>Conenhua</t>
  </si>
  <si>
    <t>Etenorte</t>
  </si>
  <si>
    <t>Eteselva</t>
  </si>
  <si>
    <t>Isa Peru</t>
  </si>
  <si>
    <t>Redesur</t>
  </si>
  <si>
    <t>Rep</t>
  </si>
  <si>
    <t>Tesur</t>
  </si>
  <si>
    <t>Transmantaro</t>
  </si>
  <si>
    <t>Consorcio Eléctrico de Villacurí S.A.C.</t>
  </si>
  <si>
    <t>Electro Dunas S. A.A.</t>
  </si>
  <si>
    <t>Enel Distribución Perú S.A.A.</t>
  </si>
  <si>
    <t>Luz del Sur S.A.A.</t>
  </si>
  <si>
    <t>Servicios Eléctricos Rioja S.A. (SERSA)</t>
  </si>
  <si>
    <t>Empresa de Generación Eléctrica San Gabán S.A.. (SAN GABAN)</t>
  </si>
  <si>
    <t>Electro Oriente S.A.</t>
  </si>
  <si>
    <t>Electro Puno S.A.A.</t>
  </si>
  <si>
    <t>Electro Sur Este S.A.A.</t>
  </si>
  <si>
    <t>Electro Ucayali S.A.</t>
  </si>
  <si>
    <t>Electrocentro S.A.</t>
  </si>
  <si>
    <t>Electronoroeste S.A.</t>
  </si>
  <si>
    <t>Electronorte Medio S.A. - HIDRANDINA</t>
  </si>
  <si>
    <t>Electronorte S.A.</t>
  </si>
  <si>
    <t>Electrosur S.A.</t>
  </si>
  <si>
    <t>Sociedad Eléctrica del Sur Oeste S.A.</t>
  </si>
  <si>
    <t>Amazonas Generación S.A.</t>
  </si>
  <si>
    <t>CH Mamacocha S.R.L.</t>
  </si>
  <si>
    <t>Compañía Minera Poderosa S.A.</t>
  </si>
  <si>
    <t>Consorcio Hidroeléctrico Sur-Medio</t>
  </si>
  <si>
    <t>Consorcio Hydrika 6</t>
  </si>
  <si>
    <t xml:space="preserve">Corporación Minera del Perú S.A. </t>
  </si>
  <si>
    <t>Egejunín Tulumayo IV S.A.C.</t>
  </si>
  <si>
    <t>Egejunín Tulumayo V S.A.C.</t>
  </si>
  <si>
    <t>Empesa de Generación Hidráulica Selva S.A.</t>
  </si>
  <si>
    <t>Empresa Concesionaria Energía Limpia S.A.C.</t>
  </si>
  <si>
    <t>Empresa de Generación Eléctrica Colca S.A.</t>
  </si>
  <si>
    <t>Empresa Generación Eléctrica Santa Lorenza S.A.C.</t>
  </si>
  <si>
    <t>Empresa Hydrica 1 S.A.C.</t>
  </si>
  <si>
    <t>Empresa Hydrica 2 S.A.C.</t>
  </si>
  <si>
    <t>Empresa Hydrica 3 S.A.C.</t>
  </si>
  <si>
    <t>Empresa Hydrica 4 S.A.C.</t>
  </si>
  <si>
    <t>Empresa Hydrica 5 S.A.C.</t>
  </si>
  <si>
    <t xml:space="preserve">Generación Andina S.A.C. </t>
  </si>
  <si>
    <t>GR Paino S.A.C.</t>
  </si>
  <si>
    <t>GR Taruca S.A.C.</t>
  </si>
  <si>
    <t>Hidroeléctrica Cola S.A.</t>
  </si>
  <si>
    <t>Hidroeléctrica Karpa S.A.C.</t>
  </si>
  <si>
    <t>Hidroenergía S.A.C.</t>
  </si>
  <si>
    <t>Hydro Global Perú S.A.C.</t>
  </si>
  <si>
    <t>La Virgen S.A.C.</t>
  </si>
  <si>
    <t>ATN1 S.A.</t>
  </si>
  <si>
    <t>ATN2 S.A.</t>
  </si>
  <si>
    <t>Electroperú S.A. (ELP)</t>
  </si>
  <si>
    <t>Empresa de Generación de Arequipa (EGASA)</t>
  </si>
  <si>
    <t>Empresa de Generación Eléctrica del Sur (EGESUR)</t>
  </si>
  <si>
    <t>Adinelsa</t>
  </si>
  <si>
    <t>8.2  INVERSIÓN EJECUTADA POR LAS EMPRESAS PRIVADAS (miles US$)</t>
  </si>
  <si>
    <t>Total Inversiones Eléctricas</t>
  </si>
  <si>
    <t>8.3  INVERSIÓN EJECUTADA POR LAS EMPRESAS ESTATALES (miles US$)</t>
  </si>
  <si>
    <t>8.4  INVERSIÓN EJECUTADA EN ELECTRIFICACIÓN RURAL (miles US$)</t>
  </si>
  <si>
    <t>Celepsa Renovables</t>
  </si>
  <si>
    <t>Consecionara Linea de Transmisión La Niña S.A.C.</t>
  </si>
  <si>
    <t>Empresa de Generación Eléctrica Machupicchu S.A. (EGEMSA)</t>
  </si>
  <si>
    <t>8.5     EMPRESAS CON MAYOR INVERSION</t>
  </si>
  <si>
    <t>8.5.1       Empresas Generadoras (miles US$)</t>
  </si>
  <si>
    <t>8.5.2       Empresas Transmisoras (miles US$)</t>
  </si>
  <si>
    <t>8.5.2       Empresas Distribuidoras (miles US$)</t>
  </si>
  <si>
    <t>Terna Plus S.R.L.</t>
  </si>
  <si>
    <t>Empresa de Transmisión Aymaraes S.A.C.</t>
  </si>
  <si>
    <t>Acciona.org Perú</t>
  </si>
  <si>
    <t>Electro Pangoa S.A.</t>
  </si>
  <si>
    <t>Kallpa Generación S.A.</t>
  </si>
  <si>
    <t>Empresa de Transmision Aymaraes S.A.C.</t>
  </si>
  <si>
    <t>Tesur2</t>
  </si>
  <si>
    <t>Tesur3</t>
  </si>
  <si>
    <t>Transmisora Eléctrica Del Sur 3 S.A.C.</t>
  </si>
  <si>
    <t>Red Eléctrica del Sur  S.A.</t>
  </si>
  <si>
    <t>Transmisora Eléctrica Del Sur 4 S.A.C.*</t>
  </si>
  <si>
    <t>Enel Green Power Perú S.A.*</t>
  </si>
  <si>
    <t>Tesur4*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</si>
</sst>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 * #,##0.00_ ;_ * \-#,##0.00_ ;_ * &quot;-&quot;??_ ;_ @_ "/>
    <numFmt numFmtId="165" formatCode="_-* #,##0\ _€_-;\-* #,##0\ _€_-;_-* &quot;-&quot;\ _€_-;_-@_-"/>
    <numFmt numFmtId="166" formatCode="_-* #,##0.00\ _€_-;\-* #,##0.00\ _€_-;_-* &quot;-&quot;\ _€_-;_-@_-"/>
    <numFmt numFmtId="167" formatCode="#\ ###\ ###\ ##0"/>
    <numFmt numFmtId="168" formatCode="#\ ###\ ##0"/>
    <numFmt numFmtId="169" formatCode="_-[$€]* #,##0.00_-;\-[$€]* #,##0.00_-;_-[$€]* &quot;-&quot;??_-;_-@_-"/>
    <numFmt numFmtId="170" formatCode="#\ ##0"/>
    <numFmt numFmtId="171" formatCode="_-* #,##0_-;\-* #,##0_-;_-* &quot;-&quot;??_-;_-@_-"/>
  </numFmts>
  <fonts count="2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Tahoma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.5"/>
      <name val="Arial"/>
      <family val="2"/>
    </font>
    <font>
      <sz val="11"/>
      <color indexed="8"/>
      <name val="Calibri"/>
      <family val="2"/>
    </font>
    <font>
      <sz val="7"/>
      <color theme="1"/>
      <name val="Tahoma"/>
      <family val="2"/>
    </font>
    <font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b/>
      <sz val="9"/>
      <color rgb="FF9F9F9F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0B7D8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6" fillId="0" borderId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7" fillId="0" borderId="0"/>
    <xf numFmtId="0" fontId="1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4" fillId="0" borderId="2" xfId="0" applyNumberFormat="1" applyFont="1" applyBorder="1"/>
    <xf numFmtId="3" fontId="4" fillId="0" borderId="3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0" applyFont="1"/>
    <xf numFmtId="0" fontId="18" fillId="0" borderId="0" xfId="0" applyFont="1"/>
    <xf numFmtId="0" fontId="0" fillId="2" borderId="0" xfId="0" applyFill="1"/>
    <xf numFmtId="165" fontId="6" fillId="0" borderId="10" xfId="0" applyNumberFormat="1" applyFont="1" applyBorder="1"/>
    <xf numFmtId="165" fontId="6" fillId="0" borderId="11" xfId="0" applyNumberFormat="1" applyFont="1" applyBorder="1"/>
    <xf numFmtId="0" fontId="6" fillId="0" borderId="10" xfId="0" applyFont="1" applyBorder="1" applyAlignment="1">
      <alignment horizontal="center"/>
    </xf>
    <xf numFmtId="3" fontId="6" fillId="0" borderId="4" xfId="0" applyNumberFormat="1" applyFont="1" applyBorder="1"/>
    <xf numFmtId="3" fontId="6" fillId="0" borderId="1" xfId="0" applyNumberFormat="1" applyFont="1" applyBorder="1"/>
    <xf numFmtId="3" fontId="6" fillId="0" borderId="10" xfId="0" applyNumberFormat="1" applyFont="1" applyBorder="1"/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3" fontId="5" fillId="0" borderId="0" xfId="0" applyNumberFormat="1" applyFont="1"/>
    <xf numFmtId="3" fontId="13" fillId="0" borderId="0" xfId="0" applyNumberFormat="1" applyFont="1"/>
    <xf numFmtId="0" fontId="14" fillId="0" borderId="1" xfId="0" applyFont="1" applyBorder="1"/>
    <xf numFmtId="0" fontId="6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10" xfId="0" applyFont="1" applyBorder="1"/>
    <xf numFmtId="3" fontId="14" fillId="0" borderId="4" xfId="0" applyNumberFormat="1" applyFont="1" applyBorder="1"/>
    <xf numFmtId="3" fontId="14" fillId="0" borderId="1" xfId="0" applyNumberFormat="1" applyFont="1" applyBorder="1"/>
    <xf numFmtId="3" fontId="14" fillId="0" borderId="5" xfId="0" applyNumberFormat="1" applyFont="1" applyBorder="1"/>
    <xf numFmtId="3" fontId="14" fillId="0" borderId="10" xfId="0" applyNumberFormat="1" applyFont="1" applyBorder="1"/>
    <xf numFmtId="3" fontId="14" fillId="0" borderId="11" xfId="0" applyNumberFormat="1" applyFont="1" applyBorder="1"/>
    <xf numFmtId="0" fontId="14" fillId="0" borderId="0" xfId="0" applyFont="1"/>
    <xf numFmtId="0" fontId="14" fillId="0" borderId="10" xfId="0" applyFont="1" applyBorder="1"/>
    <xf numFmtId="0" fontId="6" fillId="0" borderId="4" xfId="0" applyFont="1" applyBorder="1"/>
    <xf numFmtId="3" fontId="6" fillId="0" borderId="12" xfId="0" applyNumberFormat="1" applyFont="1" applyBorder="1"/>
    <xf numFmtId="3" fontId="6" fillId="0" borderId="13" xfId="0" applyNumberFormat="1" applyFont="1" applyBorder="1"/>
    <xf numFmtId="3" fontId="14" fillId="0" borderId="1" xfId="0" quotePrefix="1" applyNumberFormat="1" applyFont="1" applyBorder="1" applyAlignment="1">
      <alignment horizontal="right"/>
    </xf>
    <xf numFmtId="3" fontId="14" fillId="0" borderId="5" xfId="0" quotePrefix="1" applyNumberFormat="1" applyFont="1" applyBorder="1" applyAlignment="1">
      <alignment horizontal="right"/>
    </xf>
    <xf numFmtId="167" fontId="6" fillId="0" borderId="10" xfId="0" applyNumberFormat="1" applyFont="1" applyBorder="1"/>
    <xf numFmtId="167" fontId="6" fillId="0" borderId="11" xfId="0" applyNumberFormat="1" applyFont="1" applyBorder="1"/>
    <xf numFmtId="167" fontId="6" fillId="0" borderId="0" xfId="0" applyNumberFormat="1" applyFont="1"/>
    <xf numFmtId="0" fontId="8" fillId="0" borderId="0" xfId="0" applyFont="1"/>
    <xf numFmtId="0" fontId="6" fillId="0" borderId="16" xfId="0" applyFont="1" applyBorder="1" applyAlignment="1">
      <alignment horizontal="center"/>
    </xf>
    <xf numFmtId="165" fontId="4" fillId="0" borderId="14" xfId="0" applyNumberFormat="1" applyFont="1" applyBorder="1"/>
    <xf numFmtId="170" fontId="6" fillId="0" borderId="1" xfId="0" applyNumberFormat="1" applyFont="1" applyBorder="1"/>
    <xf numFmtId="170" fontId="4" fillId="0" borderId="6" xfId="0" applyNumberFormat="1" applyFont="1" applyBorder="1"/>
    <xf numFmtId="170" fontId="6" fillId="0" borderId="18" xfId="0" applyNumberFormat="1" applyFont="1" applyBorder="1"/>
    <xf numFmtId="170" fontId="4" fillId="0" borderId="19" xfId="0" applyNumberFormat="1" applyFont="1" applyBorder="1"/>
    <xf numFmtId="170" fontId="4" fillId="0" borderId="2" xfId="0" applyNumberFormat="1" applyFont="1" applyBorder="1"/>
    <xf numFmtId="170" fontId="14" fillId="0" borderId="1" xfId="0" applyNumberFormat="1" applyFont="1" applyBorder="1"/>
    <xf numFmtId="170" fontId="14" fillId="0" borderId="5" xfId="0" applyNumberFormat="1" applyFont="1" applyBorder="1"/>
    <xf numFmtId="170" fontId="7" fillId="0" borderId="6" xfId="0" applyNumberFormat="1" applyFont="1" applyBorder="1"/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167" fontId="4" fillId="0" borderId="17" xfId="0" applyNumberFormat="1" applyFont="1" applyBorder="1"/>
    <xf numFmtId="168" fontId="4" fillId="0" borderId="17" xfId="0" applyNumberFormat="1" applyFont="1" applyBorder="1"/>
    <xf numFmtId="168" fontId="4" fillId="0" borderId="21" xfId="0" applyNumberFormat="1" applyFont="1" applyBorder="1"/>
    <xf numFmtId="168" fontId="4" fillId="0" borderId="0" xfId="0" applyNumberFormat="1" applyFont="1"/>
    <xf numFmtId="0" fontId="8" fillId="0" borderId="0" xfId="0" applyFont="1" applyAlignment="1">
      <alignment horizontal="left"/>
    </xf>
    <xf numFmtId="167" fontId="4" fillId="0" borderId="0" xfId="0" applyNumberFormat="1" applyFont="1"/>
    <xf numFmtId="167" fontId="4" fillId="0" borderId="0" xfId="0" applyNumberFormat="1" applyFont="1" applyAlignment="1">
      <alignment horizontal="left" indent="2"/>
    </xf>
    <xf numFmtId="168" fontId="4" fillId="0" borderId="0" xfId="0" applyNumberFormat="1" applyFont="1" applyAlignment="1">
      <alignment horizontal="left" indent="3"/>
    </xf>
    <xf numFmtId="9" fontId="13" fillId="0" borderId="0" xfId="11" applyFont="1"/>
    <xf numFmtId="9" fontId="4" fillId="0" borderId="0" xfId="11" applyFont="1" applyFill="1" applyBorder="1"/>
    <xf numFmtId="0" fontId="19" fillId="0" borderId="0" xfId="0" applyFont="1"/>
    <xf numFmtId="3" fontId="19" fillId="0" borderId="0" xfId="0" applyNumberFormat="1" applyFont="1"/>
    <xf numFmtId="0" fontId="6" fillId="0" borderId="15" xfId="0" applyFont="1" applyBorder="1" applyAlignment="1">
      <alignment horizontal="center" vertical="center" wrapText="1"/>
    </xf>
    <xf numFmtId="165" fontId="6" fillId="0" borderId="1" xfId="0" applyNumberFormat="1" applyFont="1" applyBorder="1"/>
    <xf numFmtId="165" fontId="6" fillId="0" borderId="5" xfId="0" applyNumberFormat="1" applyFont="1" applyBorder="1"/>
    <xf numFmtId="168" fontId="6" fillId="0" borderId="1" xfId="0" applyNumberFormat="1" applyFont="1" applyBorder="1"/>
    <xf numFmtId="168" fontId="6" fillId="0" borderId="5" xfId="0" applyNumberFormat="1" applyFont="1" applyBorder="1"/>
    <xf numFmtId="168" fontId="5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0" fillId="0" borderId="0" xfId="0" applyFont="1"/>
    <xf numFmtId="9" fontId="20" fillId="0" borderId="0" xfId="11" applyFont="1"/>
    <xf numFmtId="0" fontId="21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7" fontId="20" fillId="0" borderId="0" xfId="0" applyNumberFormat="1" applyFont="1"/>
    <xf numFmtId="3" fontId="20" fillId="0" borderId="0" xfId="0" applyNumberFormat="1" applyFont="1"/>
    <xf numFmtId="170" fontId="20" fillId="0" borderId="0" xfId="0" applyNumberFormat="1" applyFont="1"/>
    <xf numFmtId="0" fontId="15" fillId="0" borderId="0" xfId="0" applyFont="1"/>
    <xf numFmtId="0" fontId="5" fillId="2" borderId="0" xfId="0" applyFont="1" applyFill="1"/>
    <xf numFmtId="0" fontId="4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6" fontId="4" fillId="2" borderId="0" xfId="0" applyNumberFormat="1" applyFont="1" applyFill="1"/>
    <xf numFmtId="0" fontId="0" fillId="2" borderId="0" xfId="0" applyFill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166" fontId="4" fillId="2" borderId="14" xfId="0" applyNumberFormat="1" applyFont="1" applyFill="1" applyBorder="1" applyAlignment="1">
      <alignment vertical="center"/>
    </xf>
    <xf numFmtId="166" fontId="4" fillId="2" borderId="22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0" fontId="14" fillId="2" borderId="27" xfId="0" applyFont="1" applyFill="1" applyBorder="1" applyAlignment="1">
      <alignment horizontal="center"/>
    </xf>
    <xf numFmtId="3" fontId="7" fillId="2" borderId="27" xfId="0" applyNumberFormat="1" applyFont="1" applyFill="1" applyBorder="1"/>
    <xf numFmtId="171" fontId="4" fillId="0" borderId="14" xfId="16" applyNumberFormat="1" applyFont="1" applyFill="1" applyBorder="1"/>
    <xf numFmtId="171" fontId="4" fillId="0" borderId="24" xfId="16" applyNumberFormat="1" applyFont="1" applyFill="1" applyBorder="1"/>
    <xf numFmtId="171" fontId="6" fillId="0" borderId="1" xfId="16" applyNumberFormat="1" applyFont="1" applyFill="1" applyBorder="1" applyAlignment="1">
      <alignment horizontal="left" vertical="center" wrapText="1"/>
    </xf>
    <xf numFmtId="171" fontId="6" fillId="0" borderId="1" xfId="16" applyNumberFormat="1" applyFont="1" applyFill="1" applyBorder="1"/>
    <xf numFmtId="171" fontId="6" fillId="0" borderId="5" xfId="16" applyNumberFormat="1" applyFont="1" applyFill="1" applyBorder="1"/>
    <xf numFmtId="171" fontId="6" fillId="0" borderId="7" xfId="16" applyNumberFormat="1" applyFont="1" applyFill="1" applyBorder="1"/>
    <xf numFmtId="171" fontId="6" fillId="0" borderId="23" xfId="16" applyNumberFormat="1" applyFont="1" applyFill="1" applyBorder="1"/>
    <xf numFmtId="171" fontId="6" fillId="0" borderId="5" xfId="16" applyNumberFormat="1" applyFont="1" applyFill="1" applyBorder="1" applyAlignment="1">
      <alignment horizontal="right"/>
    </xf>
    <xf numFmtId="170" fontId="7" fillId="0" borderId="42" xfId="0" applyNumberFormat="1" applyFont="1" applyBorder="1"/>
    <xf numFmtId="165" fontId="6" fillId="0" borderId="20" xfId="0" applyNumberFormat="1" applyFont="1" applyBorder="1"/>
    <xf numFmtId="0" fontId="2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71" fontId="6" fillId="0" borderId="5" xfId="16" applyNumberFormat="1" applyFont="1" applyFill="1" applyBorder="1" applyAlignment="1">
      <alignment vertical="center"/>
    </xf>
    <xf numFmtId="171" fontId="6" fillId="0" borderId="7" xfId="16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6" fillId="0" borderId="38" xfId="0" applyFon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9" fontId="0" fillId="0" borderId="27" xfId="0" applyNumberFormat="1" applyBorder="1" applyAlignment="1">
      <alignment vertical="center"/>
    </xf>
    <xf numFmtId="9" fontId="0" fillId="0" borderId="39" xfId="0" applyNumberFormat="1" applyBorder="1" applyAlignment="1">
      <alignment vertical="center"/>
    </xf>
    <xf numFmtId="9" fontId="20" fillId="0" borderId="0" xfId="11" applyFont="1" applyAlignment="1">
      <alignment vertical="center"/>
    </xf>
    <xf numFmtId="0" fontId="4" fillId="0" borderId="40" xfId="0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9" fontId="0" fillId="0" borderId="41" xfId="0" applyNumberFormat="1" applyBorder="1" applyAlignment="1">
      <alignment vertical="center"/>
    </xf>
    <xf numFmtId="9" fontId="0" fillId="0" borderId="22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2" fontId="20" fillId="0" borderId="0" xfId="0" applyNumberFormat="1" applyFont="1" applyAlignment="1">
      <alignment vertical="center"/>
    </xf>
    <xf numFmtId="171" fontId="6" fillId="0" borderId="1" xfId="16" applyNumberFormat="1" applyFont="1" applyFill="1" applyBorder="1" applyAlignment="1">
      <alignment horizontal="center"/>
    </xf>
    <xf numFmtId="171" fontId="6" fillId="0" borderId="1" xfId="16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2" borderId="5" xfId="0" applyFont="1" applyFill="1" applyBorder="1" applyAlignment="1">
      <alignment horizontal="center" vertical="center" wrapText="1"/>
    </xf>
    <xf numFmtId="171" fontId="1" fillId="0" borderId="1" xfId="16" applyNumberFormat="1" applyFont="1" applyFill="1" applyBorder="1"/>
    <xf numFmtId="0" fontId="23" fillId="4" borderId="27" xfId="0" applyFont="1" applyFill="1" applyBorder="1" applyAlignment="1">
      <alignment horizontal="center" vertical="center" wrapText="1"/>
    </xf>
    <xf numFmtId="0" fontId="23" fillId="4" borderId="39" xfId="0" applyFont="1" applyFill="1" applyBorder="1" applyAlignment="1">
      <alignment horizontal="center" vertical="center" wrapText="1"/>
    </xf>
    <xf numFmtId="167" fontId="23" fillId="4" borderId="26" xfId="0" applyNumberFormat="1" applyFont="1" applyFill="1" applyBorder="1"/>
    <xf numFmtId="0" fontId="23" fillId="4" borderId="25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170" fontId="24" fillId="4" borderId="27" xfId="0" applyNumberFormat="1" applyFont="1" applyFill="1" applyBorder="1"/>
    <xf numFmtId="0" fontId="24" fillId="4" borderId="27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3" fillId="4" borderId="25" xfId="0" applyFont="1" applyFill="1" applyBorder="1" applyAlignment="1">
      <alignment horizontal="center"/>
    </xf>
    <xf numFmtId="0" fontId="23" fillId="4" borderId="26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4" fillId="2" borderId="27" xfId="0" applyFont="1" applyFill="1" applyBorder="1" applyAlignment="1">
      <alignment horizontal="left"/>
    </xf>
    <xf numFmtId="0" fontId="24" fillId="4" borderId="27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4" fillId="4" borderId="33" xfId="0" applyFont="1" applyFill="1" applyBorder="1" applyAlignment="1">
      <alignment horizontal="center" vertical="center" wrapText="1"/>
    </xf>
    <xf numFmtId="0" fontId="24" fillId="4" borderId="34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</cellXfs>
  <cellStyles count="17">
    <cellStyle name="Diseño" xfId="1" xr:uid="{00000000-0005-0000-0000-000000000000}"/>
    <cellStyle name="Euro" xfId="2" xr:uid="{00000000-0005-0000-0000-000001000000}"/>
    <cellStyle name="Millares" xfId="16" builtinId="3"/>
    <cellStyle name="Millares 2" xfId="3" xr:uid="{00000000-0005-0000-0000-000003000000}"/>
    <cellStyle name="Millares 2 2" xfId="4" xr:uid="{00000000-0005-0000-0000-000004000000}"/>
    <cellStyle name="Millares 3" xfId="5" xr:uid="{00000000-0005-0000-0000-000005000000}"/>
    <cellStyle name="Normal" xfId="0" builtinId="0"/>
    <cellStyle name="Normal 2" xfId="6" xr:uid="{00000000-0005-0000-0000-000007000000}"/>
    <cellStyle name="Normal 2 2" xfId="7" xr:uid="{00000000-0005-0000-0000-000008000000}"/>
    <cellStyle name="Normal 3" xfId="8" xr:uid="{00000000-0005-0000-0000-000009000000}"/>
    <cellStyle name="Normal 4" xfId="9" xr:uid="{00000000-0005-0000-0000-00000A000000}"/>
    <cellStyle name="Normal 5" xfId="10" xr:uid="{00000000-0005-0000-0000-00000B000000}"/>
    <cellStyle name="Porcentaje" xfId="11" builtinId="5"/>
    <cellStyle name="Porcentaje 2" xfId="12" xr:uid="{00000000-0005-0000-0000-00000D000000}"/>
    <cellStyle name="Porcentaje 2 2" xfId="13" xr:uid="{00000000-0005-0000-0000-00000E000000}"/>
    <cellStyle name="Porcentaje 3" xfId="14" xr:uid="{00000000-0005-0000-0000-00000F000000}"/>
    <cellStyle name="Porcentual 2" xfId="15" xr:uid="{00000000-0005-0000-0000-000010000000}"/>
  </cellStyles>
  <dxfs count="0"/>
  <tableStyles count="0" defaultTableStyle="TableStyleMedium9" defaultPivotStyle="PivotStyleLight16"/>
  <colors>
    <mruColors>
      <color rgb="FF0B7D8F"/>
      <color rgb="FF4B6DB0"/>
      <color rgb="FFA9D08E"/>
      <color rgb="FF3798AF"/>
      <color rgb="FF003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 algn="ctr" rtl="0">
              <a:defRPr lang="es-PE" sz="11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s-PE" sz="11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INVERSIONES POR SECTOR* </a:t>
            </a:r>
          </a:p>
        </c:rich>
      </c:tx>
      <c:layout>
        <c:manualLayout>
          <c:xMode val="edge"/>
          <c:yMode val="edge"/>
          <c:x val="0.36357968942642976"/>
          <c:y val="2.9909594634004083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15773503206972866"/>
          <c:y val="0.19462196844567797"/>
          <c:w val="0.79873821063803696"/>
          <c:h val="0.584163164821582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'8.1'!$C$3</c:f>
              <c:strCache>
                <c:ptCount val="1"/>
                <c:pt idx="0">
                  <c:v>Empresas Privadas</c:v>
                </c:pt>
              </c:strCache>
            </c:strRef>
          </c:tx>
          <c:invertIfNegative val="0"/>
          <c:dLbls>
            <c:dLbl>
              <c:idx val="0"/>
              <c:numFmt formatCode="#\ ###\ ###\ ##0" sourceLinked="0"/>
              <c:spPr/>
              <c:txPr>
                <a:bodyPr rot="0" vert="horz"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2D7-4E1A-9C3F-99AF6CDCF4B6}"/>
                </c:ext>
              </c:extLst>
            </c:dLbl>
            <c:dLbl>
              <c:idx val="1"/>
              <c:numFmt formatCode="#\ ###\ ###\ ##0" sourceLinked="0"/>
              <c:spPr/>
              <c:txPr>
                <a:bodyPr rot="0" vert="horz"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2D7-4E1A-9C3F-99AF6CDCF4B6}"/>
                </c:ext>
              </c:extLst>
            </c:dLbl>
            <c:dLbl>
              <c:idx val="2"/>
              <c:numFmt formatCode="#\ ###\ ###\ ##0" sourceLinked="0"/>
              <c:spPr/>
              <c:txPr>
                <a:bodyPr rot="0" vert="horz"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2D7-4E1A-9C3F-99AF6CDCF4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'8.1'!$B$5:$B$7</c:f>
              <c:strCache>
                <c:ptCount val="3"/>
                <c:pt idx="0">
                  <c:v>Generadoras</c:v>
                </c:pt>
                <c:pt idx="1">
                  <c:v>Transmisoras</c:v>
                </c:pt>
                <c:pt idx="2">
                  <c:v>Distribuidoras</c:v>
                </c:pt>
              </c:strCache>
            </c:strRef>
          </c:cat>
          <c:val>
            <c:numRef>
              <c:f>'8.1'!$C$5:$C$7</c:f>
              <c:numCache>
                <c:formatCode>#,##0</c:formatCode>
                <c:ptCount val="3"/>
                <c:pt idx="0">
                  <c:v>587172.49765000015</c:v>
                </c:pt>
                <c:pt idx="1">
                  <c:v>157397.41952</c:v>
                </c:pt>
                <c:pt idx="2">
                  <c:v>230651.92081624491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90-405F-8B72-808179FFF408}"/>
            </c:ext>
          </c:extLst>
        </c:ser>
        <c:ser>
          <c:idx val="1"/>
          <c:order val="1"/>
          <c:tx>
            <c:strRef>
              <c:f>'8.1'!$D$3</c:f>
              <c:strCache>
                <c:ptCount val="1"/>
                <c:pt idx="0">
                  <c:v>Empresas Estatales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3281142450853587E-6"/>
                  <c:y val="-3.660898869122841E-2"/>
                </c:manualLayout>
              </c:layout>
              <c:numFmt formatCode="#\ ###\ ###\ ##0" sourceLinked="0"/>
              <c:spPr/>
              <c:txPr>
                <a:bodyPr rot="0" vert="horz"/>
                <a:lstStyle/>
                <a:p>
                  <a:pPr>
                    <a:defRPr/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90-405F-8B72-808179FFF40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90-405F-8B72-808179FFF408}"/>
                </c:ext>
              </c:extLst>
            </c:dLbl>
            <c:dLbl>
              <c:idx val="2"/>
              <c:layout>
                <c:manualLayout>
                  <c:x val="2.2526795101619535E-3"/>
                  <c:y val="-3.5588606979683095E-3"/>
                </c:manualLayout>
              </c:layout>
              <c:numFmt formatCode="#\ ###\ ###\ ##0" sourceLinked="0"/>
              <c:spPr/>
              <c:txPr>
                <a:bodyPr rot="0" vert="horz"/>
                <a:lstStyle/>
                <a:p>
                  <a:pPr>
                    <a:defRPr/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90-405F-8B72-808179FFF4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'8.1'!$B$5:$B$7</c:f>
              <c:strCache>
                <c:ptCount val="3"/>
                <c:pt idx="0">
                  <c:v>Generadoras</c:v>
                </c:pt>
                <c:pt idx="1">
                  <c:v>Transmisoras</c:v>
                </c:pt>
                <c:pt idx="2">
                  <c:v>Distribuidoras</c:v>
                </c:pt>
              </c:strCache>
            </c:strRef>
          </c:cat>
          <c:val>
            <c:numRef>
              <c:f>'8.1'!$D$5:$D$7</c:f>
              <c:numCache>
                <c:formatCode>#,##0</c:formatCode>
                <c:ptCount val="3"/>
                <c:pt idx="0">
                  <c:v>15078.839837756901</c:v>
                </c:pt>
                <c:pt idx="2">
                  <c:v>146202.05399056111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90-405F-8B72-808179FFF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8392448"/>
        <c:axId val="108393984"/>
      </c:barChart>
      <c:catAx>
        <c:axId val="10839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s-PE"/>
          </a:p>
        </c:txPr>
        <c:crossAx val="1083939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8393984"/>
        <c:scaling>
          <c:orientation val="minMax"/>
          <c:max val="6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Miles US$</a:t>
                </a:r>
              </a:p>
            </c:rich>
          </c:tx>
          <c:layout>
            <c:manualLayout>
              <c:xMode val="edge"/>
              <c:yMode val="edge"/>
              <c:x val="1.1672195797860293E-2"/>
              <c:y val="0.41984867632286704"/>
            </c:manualLayout>
          </c:layout>
          <c:overlay val="0"/>
        </c:title>
        <c:numFmt formatCode="#\ ###\ ###\ ##0" sourceLinked="0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s-PE"/>
          </a:p>
        </c:txPr>
        <c:crossAx val="108392448"/>
        <c:crosses val="autoZero"/>
        <c:crossBetween val="between"/>
      </c:valAx>
    </c:plotArea>
    <c:legend>
      <c:legendPos val="b"/>
      <c:overlay val="0"/>
      <c:txPr>
        <a:bodyPr rot="0" vert="horz"/>
        <a:lstStyle/>
        <a:p>
          <a:pPr>
            <a:defRPr/>
          </a:pPr>
          <a:endParaRPr lang="es-PE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bg1"/>
                </a:solidFill>
              </a:defRPr>
            </a:pPr>
            <a:r>
              <a:rPr lang="es-PE" sz="1100">
                <a:solidFill>
                  <a:schemeClr val="bg1"/>
                </a:solidFill>
              </a:rPr>
              <a:t>INVERSIONES </a:t>
            </a:r>
            <a:r>
              <a:rPr lang="es-PE" sz="11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PE" sz="1100">
                <a:solidFill>
                  <a:schemeClr val="bg1"/>
                </a:solidFill>
              </a:rPr>
              <a:t> TIPO DE ACTIVIDAD DE LA EMPRESA*</a:t>
            </a:r>
          </a:p>
        </c:rich>
      </c:tx>
      <c:layout>
        <c:manualLayout>
          <c:xMode val="edge"/>
          <c:yMode val="edge"/>
          <c:x val="0.24438908498506653"/>
          <c:y val="2.8943029180176008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/>
        </a:sp3d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99960780764473"/>
          <c:y val="0.24064186094385262"/>
          <c:w val="0.60020152653332126"/>
          <c:h val="0.65010508980495096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1-DBA1-4EAB-B266-B431DE6AD913}"/>
              </c:ext>
            </c:extLst>
          </c:dPt>
          <c:dPt>
            <c:idx val="1"/>
            <c:bubble3D val="0"/>
            <c:explosion val="10"/>
            <c:spPr/>
            <c:extLst>
              <c:ext xmlns:c16="http://schemas.microsoft.com/office/drawing/2014/chart" uri="{C3380CC4-5D6E-409C-BE32-E72D297353CC}">
                <c16:uniqueId val="{00000003-DBA1-4EAB-B266-B431DE6AD913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5-DBA1-4EAB-B266-B431DE6AD913}"/>
              </c:ext>
            </c:extLst>
          </c:dPt>
          <c:dLbls>
            <c:dLbl>
              <c:idx val="0"/>
              <c:layout>
                <c:manualLayout>
                  <c:x val="2.2117084502368239E-2"/>
                  <c:y val="6.513303484123283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A1-4EAB-B266-B431DE6AD913}"/>
                </c:ext>
              </c:extLst>
            </c:dLbl>
            <c:dLbl>
              <c:idx val="1"/>
              <c:layout>
                <c:manualLayout>
                  <c:x val="1.9702386339638511E-2"/>
                  <c:y val="4.80329370593380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A1-4EAB-B266-B431DE6AD913}"/>
                </c:ext>
              </c:extLst>
            </c:dLbl>
            <c:dLbl>
              <c:idx val="2"/>
              <c:layout>
                <c:manualLayout>
                  <c:x val="-1.2129613646523527E-2"/>
                  <c:y val="-1.25358447841078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Distribuidoras
43%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BA1-4EAB-B266-B431DE6AD9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'8.1'!$B$5:$B$7</c:f>
              <c:strCache>
                <c:ptCount val="3"/>
                <c:pt idx="0">
                  <c:v>Generadoras</c:v>
                </c:pt>
                <c:pt idx="1">
                  <c:v>Transmisoras</c:v>
                </c:pt>
                <c:pt idx="2">
                  <c:v>Distribuidoras</c:v>
                </c:pt>
              </c:strCache>
            </c:strRef>
          </c:cat>
          <c:val>
            <c:numRef>
              <c:f>'8.1'!$E$5:$E$7</c:f>
              <c:numCache>
                <c:formatCode>#,##0</c:formatCode>
                <c:ptCount val="3"/>
                <c:pt idx="0">
                  <c:v>602251.33748775709</c:v>
                </c:pt>
                <c:pt idx="1">
                  <c:v>157397.41952</c:v>
                </c:pt>
                <c:pt idx="2">
                  <c:v>376853.97480680601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A1-4EAB-B266-B431DE6AD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 rot="0" vert="horz"/>
          <a:lstStyle/>
          <a:p>
            <a:pPr algn="ctr" rtl="0">
              <a:defRPr lang="es-PE"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INVERSIÓN PRIVADA</a:t>
            </a:r>
          </a:p>
        </c:rich>
      </c:tx>
      <c:layout>
        <c:manualLayout>
          <c:xMode val="edge"/>
          <c:yMode val="edge"/>
          <c:x val="0.44185753746507495"/>
          <c:y val="3.1132053375217857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20244622522142558"/>
          <c:y val="0.14803179867697169"/>
          <c:w val="0.74155761377285456"/>
          <c:h val="0.66314836629673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'8.2'!$J$6</c:f>
              <c:strCache>
                <c:ptCount val="1"/>
                <c:pt idx="0">
                  <c:v>Inversiones eléctricas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'8.2'!$I$8:$I$10</c:f>
              <c:strCache>
                <c:ptCount val="3"/>
                <c:pt idx="0">
                  <c:v>Generación</c:v>
                </c:pt>
                <c:pt idx="1">
                  <c:v>Transmisión</c:v>
                </c:pt>
                <c:pt idx="2">
                  <c:v>Distribución</c:v>
                </c:pt>
              </c:strCache>
            </c:strRef>
          </c:cat>
          <c:val>
            <c:numRef>
              <c:f>'8.2'!$J$8:$J$10</c:f>
              <c:numCache>
                <c:formatCode>#\ ###\ ###\ ##0</c:formatCode>
                <c:ptCount val="3"/>
                <c:pt idx="0">
                  <c:v>360798.19720000005</c:v>
                </c:pt>
                <c:pt idx="1">
                  <c:v>155603.71295000002</c:v>
                </c:pt>
                <c:pt idx="2">
                  <c:v>228013.86081624488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3-4050-A5FC-64BA1C7E58F3}"/>
            </c:ext>
          </c:extLst>
        </c:ser>
        <c:ser>
          <c:idx val="1"/>
          <c:order val="1"/>
          <c:tx>
            <c:strRef>
              <c:f>'8.2'!$K$6</c:f>
              <c:strCache>
                <c:ptCount val="1"/>
                <c:pt idx="0">
                  <c:v>Inversiones no eléctricas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6673631815440549E-4"/>
                  <c:y val="4.428810929802830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43-4050-A5FC-64BA1C7E58F3}"/>
                </c:ext>
              </c:extLst>
            </c:dLbl>
            <c:dLbl>
              <c:idx val="1"/>
              <c:layout>
                <c:manualLayout>
                  <c:x val="2.9730738600285932E-3"/>
                  <c:y val="-3.20726663807075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43-4050-A5FC-64BA1C7E58F3}"/>
                </c:ext>
              </c:extLst>
            </c:dLbl>
            <c:dLbl>
              <c:idx val="2"/>
              <c:layout>
                <c:manualLayout>
                  <c:x val="3.5498550289408976E-3"/>
                  <c:y val="-5.01302691494272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43-4050-A5FC-64BA1C7E58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'8.2'!$I$8:$I$10</c:f>
              <c:strCache>
                <c:ptCount val="3"/>
                <c:pt idx="0">
                  <c:v>Generación</c:v>
                </c:pt>
                <c:pt idx="1">
                  <c:v>Transmisión</c:v>
                </c:pt>
                <c:pt idx="2">
                  <c:v>Distribución</c:v>
                </c:pt>
              </c:strCache>
            </c:strRef>
          </c:cat>
          <c:val>
            <c:numRef>
              <c:f>'8.2'!$K$8:$K$10</c:f>
              <c:numCache>
                <c:formatCode>#\ ###\ ###\ ##0</c:formatCode>
                <c:ptCount val="3"/>
                <c:pt idx="0">
                  <c:v>226374.30045000007</c:v>
                </c:pt>
                <c:pt idx="1">
                  <c:v>1793.7065699999998</c:v>
                </c:pt>
                <c:pt idx="2">
                  <c:v>2638.0599999999995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43-4050-A5FC-64BA1C7E5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068160"/>
        <c:axId val="119069696"/>
      </c:barChart>
      <c:catAx>
        <c:axId val="11906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s-PE"/>
          </a:p>
        </c:txPr>
        <c:crossAx val="11906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69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Miles US$</a:t>
                </a:r>
              </a:p>
            </c:rich>
          </c:tx>
          <c:layout>
            <c:manualLayout>
              <c:xMode val="edge"/>
              <c:yMode val="edge"/>
              <c:x val="3.8513910761154853E-2"/>
              <c:y val="0.37954684798258487"/>
            </c:manualLayout>
          </c:layout>
          <c:overlay val="0"/>
        </c:title>
        <c:numFmt formatCode="#\ ###\ ##0" sourceLinked="0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s-PE"/>
          </a:p>
        </c:txPr>
        <c:crossAx val="119068160"/>
        <c:crosses val="autoZero"/>
        <c:crossBetween val="between"/>
      </c:valAx>
    </c:plotArea>
    <c:legend>
      <c:legendPos val="b"/>
      <c:overlay val="0"/>
      <c:txPr>
        <a:bodyPr rot="0" vert="horz"/>
        <a:lstStyle/>
        <a:p>
          <a:pPr>
            <a:defRPr/>
          </a:pPr>
          <a:endParaRPr lang="es-PE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 rot="0" vert="horz"/>
          <a:lstStyle/>
          <a:p>
            <a:pPr algn="ctr" rtl="0">
              <a:defRPr lang="es-PE" sz="11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s-PE" sz="11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INVERSIÓN ESTATAL *  </a:t>
            </a:r>
          </a:p>
        </c:rich>
      </c:tx>
      <c:layout>
        <c:manualLayout>
          <c:xMode val="edge"/>
          <c:yMode val="edge"/>
          <c:x val="0.4431687328977495"/>
          <c:y val="3.7074323413500809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20244622522142569"/>
          <c:y val="0.18849870352308681"/>
          <c:w val="0.70637541967559403"/>
          <c:h val="0.57697673793760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'8.3 y 8.4'!$I$6</c:f>
              <c:strCache>
                <c:ptCount val="1"/>
                <c:pt idx="0">
                  <c:v>Inversiones eléctricas</c:v>
                </c:pt>
              </c:strCache>
            </c:strRef>
          </c:tx>
          <c:invertIfNegative val="0"/>
          <c:dLbls>
            <c:numFmt formatCode="#\ ###\ ###\ 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'8.3 y 8.4'!$H$7:$H$8</c:f>
              <c:strCache>
                <c:ptCount val="2"/>
                <c:pt idx="0">
                  <c:v>Generación</c:v>
                </c:pt>
                <c:pt idx="1">
                  <c:v>Distribución</c:v>
                </c:pt>
              </c:strCache>
            </c:strRef>
          </c:cat>
          <c:val>
            <c:numRef>
              <c:f>'8.3 y 8.4'!$I$7:$I$8</c:f>
              <c:numCache>
                <c:formatCode>#,##0</c:formatCode>
                <c:ptCount val="2"/>
                <c:pt idx="0">
                  <c:v>13278.675100914797</c:v>
                </c:pt>
                <c:pt idx="1">
                  <c:v>134517.23564761406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A-4868-8BDE-D6CCE42A3826}"/>
            </c:ext>
          </c:extLst>
        </c:ser>
        <c:ser>
          <c:idx val="1"/>
          <c:order val="1"/>
          <c:tx>
            <c:strRef>
              <c:f>'8.3 y 8.4'!$J$6</c:f>
              <c:strCache>
                <c:ptCount val="1"/>
                <c:pt idx="0">
                  <c:v>Inversiones no eléctricas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A-4868-8BDE-D6CCE42A382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4A-4868-8BDE-D6CCE42A3826}"/>
                </c:ext>
              </c:extLst>
            </c:dLbl>
            <c:dLbl>
              <c:idx val="2"/>
              <c:layout>
                <c:manualLayout>
                  <c:x val="5.9873363099684478E-3"/>
                  <c:y val="-5.2885868267825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4A-4868-8BDE-D6CCE42A3826}"/>
                </c:ext>
              </c:extLst>
            </c:dLbl>
            <c:numFmt formatCode="#\ ###\ ###\ 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'8.3 y 8.4'!$H$7:$H$8</c:f>
              <c:strCache>
                <c:ptCount val="2"/>
                <c:pt idx="0">
                  <c:v>Generación</c:v>
                </c:pt>
                <c:pt idx="1">
                  <c:v>Distribución</c:v>
                </c:pt>
              </c:strCache>
            </c:strRef>
          </c:cat>
          <c:val>
            <c:numRef>
              <c:f>'8.3 y 8.4'!$J$7:$J$8</c:f>
              <c:numCache>
                <c:formatCode>#,##0</c:formatCode>
                <c:ptCount val="2"/>
                <c:pt idx="0">
                  <c:v>1800.1647368421052</c:v>
                </c:pt>
                <c:pt idx="1">
                  <c:v>11684.818342947037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4A-4868-8BDE-D6CCE42A3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1345152"/>
        <c:axId val="121346688"/>
      </c:barChart>
      <c:catAx>
        <c:axId val="121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s-PE"/>
          </a:p>
        </c:txPr>
        <c:crossAx val="12134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346688"/>
        <c:scaling>
          <c:orientation val="minMax"/>
          <c:max val="17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Miles    US$</a:t>
                </a:r>
              </a:p>
            </c:rich>
          </c:tx>
          <c:layout>
            <c:manualLayout>
              <c:xMode val="edge"/>
              <c:yMode val="edge"/>
              <c:x val="9.1164307707286202E-2"/>
              <c:y val="0.38510518511470054"/>
            </c:manualLayout>
          </c:layout>
          <c:overlay val="0"/>
        </c:title>
        <c:numFmt formatCode="#\ ###\ ###\ ##0" sourceLinked="0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s-PE"/>
          </a:p>
        </c:txPr>
        <c:crossAx val="121345152"/>
        <c:crosses val="autoZero"/>
        <c:crossBetween val="between"/>
      </c:valAx>
    </c:plotArea>
    <c:legend>
      <c:legendPos val="b"/>
      <c:overlay val="0"/>
      <c:txPr>
        <a:bodyPr rot="0" vert="horz"/>
        <a:lstStyle/>
        <a:p>
          <a:pPr>
            <a:defRPr/>
          </a:pPr>
          <a:endParaRPr lang="es-PE"/>
        </a:p>
      </c:txPr>
    </c:legend>
    <c:plotVisOnly val="1"/>
    <c:dispBlanksAs val="gap"/>
    <c:showDLblsOverMax val="0"/>
  </c:chart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 rtl="0">
              <a:defRPr lang="es-PE" sz="11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s-PE" sz="11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EMPRESAS GENERADORAS CON MAYOR MAYOR INVERSIÓN </a:t>
            </a:r>
          </a:p>
        </c:rich>
      </c:tx>
      <c:layout>
        <c:manualLayout>
          <c:xMode val="edge"/>
          <c:yMode val="edge"/>
          <c:x val="0.25524785254115961"/>
          <c:y val="2.4983019979645402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30488544325463379"/>
          <c:y val="0.17911765460093707"/>
          <c:w val="0.62864375525152094"/>
          <c:h val="0.6241449430471676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'8.5'!$C$6:$C$10</c:f>
              <c:strCache>
                <c:ptCount val="5"/>
                <c:pt idx="0">
                  <c:v>Engie Energía Perú S.A.</c:v>
                </c:pt>
                <c:pt idx="1">
                  <c:v>Kallpa Generación S.A.</c:v>
                </c:pt>
                <c:pt idx="2">
                  <c:v>Fénix Power Perú S.A.</c:v>
                </c:pt>
                <c:pt idx="3">
                  <c:v>Electroperú S.A. (ELP)</c:v>
                </c:pt>
                <c:pt idx="4">
                  <c:v>Statkraft Perú S.A.</c:v>
                </c:pt>
              </c:strCache>
            </c:strRef>
          </c:cat>
          <c:val>
            <c:numRef>
              <c:f>'8.5'!$E$6:$E$10</c:f>
              <c:numCache>
                <c:formatCode>_-* #,##0.00\ _€_-;\-* #,##0.00\ _€_-;_-* "-"\ _€_-;_-@_-</c:formatCode>
                <c:ptCount val="5"/>
                <c:pt idx="0">
                  <c:v>362752.32000000007</c:v>
                </c:pt>
                <c:pt idx="1">
                  <c:v>187186.00000000003</c:v>
                </c:pt>
                <c:pt idx="2">
                  <c:v>13133.98</c:v>
                </c:pt>
                <c:pt idx="3">
                  <c:v>13032</c:v>
                </c:pt>
                <c:pt idx="4">
                  <c:v>9412.2383099999988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B-4347-963C-BBDFE0AEA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21410688"/>
        <c:axId val="121412224"/>
      </c:barChart>
      <c:catAx>
        <c:axId val="12141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21412224"/>
        <c:crosses val="autoZero"/>
        <c:auto val="1"/>
        <c:lblAlgn val="ctr"/>
        <c:lblOffset val="100"/>
        <c:noMultiLvlLbl val="0"/>
      </c:catAx>
      <c:valAx>
        <c:axId val="121412224"/>
        <c:scaling>
          <c:orientation val="minMax"/>
          <c:max val="40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Miles US$ </a:t>
                </a:r>
              </a:p>
            </c:rich>
          </c:tx>
          <c:layout>
            <c:manualLayout>
              <c:xMode val="edge"/>
              <c:yMode val="edge"/>
              <c:x val="0.51784322252215165"/>
              <c:y val="0.90895846757019461"/>
            </c:manualLayout>
          </c:layout>
          <c:overlay val="0"/>
        </c:title>
        <c:numFmt formatCode="_-* #,##0.00\ _€_-;\-* #,##0.00\ _€_-;_-* &quot;-&quot;\ _€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21410688"/>
        <c:crosses val="autoZero"/>
        <c:crossBetween val="between"/>
        <c:majorUnit val="100000"/>
        <c:min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 rtl="0">
              <a:defRPr lang="es-PE" sz="11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s-PE" sz="11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EMPRESAS TRANSMISORAS CON MAYOR INVERSIÓN</a:t>
            </a:r>
          </a:p>
        </c:rich>
      </c:tx>
      <c:layout>
        <c:manualLayout>
          <c:xMode val="edge"/>
          <c:yMode val="edge"/>
          <c:x val="0.3064828886203278"/>
          <c:y val="4.5285046860224519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30488544325463379"/>
          <c:y val="0.17911765460093707"/>
          <c:w val="0.62864375525152094"/>
          <c:h val="0.6542526238916924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'8.5'!$C$32:$C$36</c:f>
              <c:strCache>
                <c:ptCount val="5"/>
                <c:pt idx="0">
                  <c:v>Transmantaro</c:v>
                </c:pt>
                <c:pt idx="1">
                  <c:v>Empresa de Transmision Aymaraes S.A.C.</c:v>
                </c:pt>
                <c:pt idx="2">
                  <c:v>Transmisora Eléctrica Del Sur 3 S.A.C.</c:v>
                </c:pt>
                <c:pt idx="3">
                  <c:v>Red Eléctrica del Sur  S.A.</c:v>
                </c:pt>
                <c:pt idx="4">
                  <c:v>Transmisora Eléctrica Del Sur 4 S.A.C.*</c:v>
                </c:pt>
              </c:strCache>
            </c:strRef>
          </c:cat>
          <c:val>
            <c:numRef>
              <c:f>'8.5'!$E$32:$E$36</c:f>
              <c:numCache>
                <c:formatCode>_-* #,##0.00\ _€_-;\-* #,##0.00\ _€_-;_-* "-"\ _€_-;_-@_-</c:formatCode>
                <c:ptCount val="5"/>
                <c:pt idx="0">
                  <c:v>157164.87637000001</c:v>
                </c:pt>
                <c:pt idx="1">
                  <c:v>218.10025000000002</c:v>
                </c:pt>
                <c:pt idx="2">
                  <c:v>7.1185999999999998</c:v>
                </c:pt>
                <c:pt idx="3">
                  <c:v>3.9</c:v>
                </c:pt>
                <c:pt idx="4">
                  <c:v>3.4243000000000001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4-4CE9-887C-4F726F4F9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21436800"/>
        <c:axId val="124465536"/>
      </c:barChart>
      <c:catAx>
        <c:axId val="12143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24465536"/>
        <c:crosses val="autoZero"/>
        <c:auto val="1"/>
        <c:lblAlgn val="ctr"/>
        <c:lblOffset val="100"/>
        <c:noMultiLvlLbl val="0"/>
      </c:catAx>
      <c:valAx>
        <c:axId val="124465536"/>
        <c:scaling>
          <c:orientation val="minMax"/>
          <c:max val="2000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Miles US$ </a:t>
                </a:r>
              </a:p>
            </c:rich>
          </c:tx>
          <c:overlay val="0"/>
        </c:title>
        <c:numFmt formatCode="_-* #,##0.00\ _€_-;\-* #,##0.00\ _€_-;_-* &quot;-&quot;\ _€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21436800"/>
        <c:crosses val="autoZero"/>
        <c:crossBetween val="between"/>
        <c:min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 rtl="0">
              <a:defRPr lang="es-PE" sz="11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s-PE" sz="11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EMPRESAS DISTRIBUIDORAS CON MAYOR INVERSIÓN</a:t>
            </a:r>
          </a:p>
        </c:rich>
      </c:tx>
      <c:layout>
        <c:manualLayout>
          <c:xMode val="edge"/>
          <c:yMode val="edge"/>
          <c:x val="0.29004275186650919"/>
          <c:y val="2.626007658674057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30488544325463379"/>
          <c:y val="0.17911765460093707"/>
          <c:w val="0.62864375525152094"/>
          <c:h val="0.6685213515968054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'8.5'!$C$64:$C$68</c:f>
              <c:strCache>
                <c:ptCount val="5"/>
                <c:pt idx="0">
                  <c:v>Electro Pangoa S.A.</c:v>
                </c:pt>
                <c:pt idx="1">
                  <c:v>Luz del Sur S.A.A.</c:v>
                </c:pt>
                <c:pt idx="2">
                  <c:v>Electronorte Medio S.A. - HIDRANDINA</c:v>
                </c:pt>
                <c:pt idx="3">
                  <c:v>Electrocentro S.A.</c:v>
                </c:pt>
                <c:pt idx="4">
                  <c:v>Electro Oriente S.A.</c:v>
                </c:pt>
              </c:strCache>
            </c:strRef>
          </c:cat>
          <c:val>
            <c:numRef>
              <c:f>'8.5'!$E$64:$E$68</c:f>
              <c:numCache>
                <c:formatCode>_-* #,##0.00\ _€_-;\-* #,##0.00\ _€_-;_-* "-"\ _€_-;_-@_-</c:formatCode>
                <c:ptCount val="5"/>
                <c:pt idx="0">
                  <c:v>139324.38481675394</c:v>
                </c:pt>
                <c:pt idx="1">
                  <c:v>75571.8</c:v>
                </c:pt>
                <c:pt idx="2">
                  <c:v>23699.4</c:v>
                </c:pt>
                <c:pt idx="3">
                  <c:v>22631.064237021499</c:v>
                </c:pt>
                <c:pt idx="4">
                  <c:v>18545.304142632405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D-4DB1-8143-A25A42AAC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24506880"/>
        <c:axId val="124508416"/>
      </c:barChart>
      <c:catAx>
        <c:axId val="124506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24508416"/>
        <c:crosses val="autoZero"/>
        <c:auto val="1"/>
        <c:lblAlgn val="ctr"/>
        <c:lblOffset val="100"/>
        <c:noMultiLvlLbl val="0"/>
      </c:catAx>
      <c:valAx>
        <c:axId val="124508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Miles US$ </a:t>
                </a:r>
              </a:p>
            </c:rich>
          </c:tx>
          <c:overlay val="0"/>
        </c:title>
        <c:numFmt formatCode="_-* #,##0.00\ _€_-;\-* #,##0.00\ _€_-;_-* &quot;-&quot;\ _€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24506880"/>
        <c:crosses val="autoZero"/>
        <c:crossBetween val="between"/>
        <c:maj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31</xdr:row>
      <xdr:rowOff>28575</xdr:rowOff>
    </xdr:from>
    <xdr:to>
      <xdr:col>6</xdr:col>
      <xdr:colOff>371475</xdr:colOff>
      <xdr:row>50</xdr:row>
      <xdr:rowOff>38100</xdr:rowOff>
    </xdr:to>
    <xdr:graphicFrame macro="">
      <xdr:nvGraphicFramePr>
        <xdr:cNvPr id="3604544" name="Chart 1">
          <a:extLst>
            <a:ext uri="{FF2B5EF4-FFF2-40B4-BE49-F238E27FC236}">
              <a16:creationId xmlns:a16="http://schemas.microsoft.com/office/drawing/2014/main" id="{00000000-0008-0000-0000-00004000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66675</xdr:colOff>
      <xdr:row>14</xdr:row>
      <xdr:rowOff>0</xdr:rowOff>
    </xdr:from>
    <xdr:to>
      <xdr:col>6</xdr:col>
      <xdr:colOff>381000</xdr:colOff>
      <xdr:row>28</xdr:row>
      <xdr:rowOff>161925</xdr:rowOff>
    </xdr:to>
    <xdr:graphicFrame macro="">
      <xdr:nvGraphicFramePr>
        <xdr:cNvPr id="3604545" name="3 Gráfico">
          <a:extLst>
            <a:ext uri="{FF2B5EF4-FFF2-40B4-BE49-F238E27FC236}">
              <a16:creationId xmlns:a16="http://schemas.microsoft.com/office/drawing/2014/main" id="{00000000-0008-0000-0000-00004100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138</xdr:row>
      <xdr:rowOff>95250</xdr:rowOff>
    </xdr:from>
    <xdr:to>
      <xdr:col>5</xdr:col>
      <xdr:colOff>228600</xdr:colOff>
      <xdr:row>157</xdr:row>
      <xdr:rowOff>104775</xdr:rowOff>
    </xdr:to>
    <xdr:graphicFrame macro="">
      <xdr:nvGraphicFramePr>
        <xdr:cNvPr id="10752" name="Chart 1">
          <a:extLst>
            <a:ext uri="{FF2B5EF4-FFF2-40B4-BE49-F238E27FC236}">
              <a16:creationId xmlns:a16="http://schemas.microsoft.com/office/drawing/2014/main" id="{00000000-0008-0000-0100-0000002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34</xdr:row>
      <xdr:rowOff>123825</xdr:rowOff>
    </xdr:from>
    <xdr:to>
      <xdr:col>4</xdr:col>
      <xdr:colOff>1047750</xdr:colOff>
      <xdr:row>54</xdr:row>
      <xdr:rowOff>38100</xdr:rowOff>
    </xdr:to>
    <xdr:graphicFrame macro="">
      <xdr:nvGraphicFramePr>
        <xdr:cNvPr id="12890" name="Chart 1">
          <a:extLst>
            <a:ext uri="{FF2B5EF4-FFF2-40B4-BE49-F238E27FC236}">
              <a16:creationId xmlns:a16="http://schemas.microsoft.com/office/drawing/2014/main" id="{00000000-0008-0000-0200-00005A3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918883</xdr:colOff>
      <xdr:row>50</xdr:row>
      <xdr:rowOff>142315</xdr:rowOff>
    </xdr:from>
    <xdr:to>
      <xdr:col>4</xdr:col>
      <xdr:colOff>23533</xdr:colOff>
      <xdr:row>52</xdr:row>
      <xdr:rowOff>71157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90383" y="8815668"/>
          <a:ext cx="5514415" cy="2426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/>
            <a:t>(*) No incluye Inversión realizada por la DGER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12</xdr:row>
      <xdr:rowOff>9525</xdr:rowOff>
    </xdr:from>
    <xdr:to>
      <xdr:col>4</xdr:col>
      <xdr:colOff>914400</xdr:colOff>
      <xdr:row>26</xdr:row>
      <xdr:rowOff>76200</xdr:rowOff>
    </xdr:to>
    <xdr:graphicFrame macro="">
      <xdr:nvGraphicFramePr>
        <xdr:cNvPr id="3621976" name="2 Gráfico">
          <a:extLst>
            <a:ext uri="{FF2B5EF4-FFF2-40B4-BE49-F238E27FC236}">
              <a16:creationId xmlns:a16="http://schemas.microsoft.com/office/drawing/2014/main" id="{00000000-0008-0000-0700-00005844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39</xdr:row>
      <xdr:rowOff>127000</xdr:rowOff>
    </xdr:from>
    <xdr:to>
      <xdr:col>4</xdr:col>
      <xdr:colOff>904875</xdr:colOff>
      <xdr:row>56</xdr:row>
      <xdr:rowOff>114300</xdr:rowOff>
    </xdr:to>
    <xdr:graphicFrame macro="">
      <xdr:nvGraphicFramePr>
        <xdr:cNvPr id="3621977" name="3 Gráfico">
          <a:extLst>
            <a:ext uri="{FF2B5EF4-FFF2-40B4-BE49-F238E27FC236}">
              <a16:creationId xmlns:a16="http://schemas.microsoft.com/office/drawing/2014/main" id="{00000000-0008-0000-0700-00005944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70</xdr:row>
      <xdr:rowOff>28575</xdr:rowOff>
    </xdr:from>
    <xdr:to>
      <xdr:col>5</xdr:col>
      <xdr:colOff>9525</xdr:colOff>
      <xdr:row>87</xdr:row>
      <xdr:rowOff>0</xdr:rowOff>
    </xdr:to>
    <xdr:graphicFrame macro="">
      <xdr:nvGraphicFramePr>
        <xdr:cNvPr id="3621978" name="4 Gráfico">
          <a:extLst>
            <a:ext uri="{FF2B5EF4-FFF2-40B4-BE49-F238E27FC236}">
              <a16:creationId xmlns:a16="http://schemas.microsoft.com/office/drawing/2014/main" id="{00000000-0008-0000-0700-00005A44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OLIVETI/STD98/ANUARI~1/LASERJC5/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"/>
  <sheetViews>
    <sheetView showGridLines="0" tabSelected="1" view="pageBreakPreview" zoomScaleNormal="75" zoomScaleSheetLayoutView="100" workbookViewId="0">
      <selection activeCell="G11" sqref="G11"/>
    </sheetView>
  </sheetViews>
  <sheetFormatPr baseColWidth="10" defaultRowHeight="12.75" x14ac:dyDescent="0.2"/>
  <cols>
    <col min="1" max="1" width="1.5703125" customWidth="1"/>
    <col min="2" max="2" width="23.28515625" customWidth="1"/>
    <col min="3" max="5" width="19.85546875" customWidth="1"/>
    <col min="6" max="7" width="11.85546875" customWidth="1"/>
    <col min="8" max="8" width="4.85546875" customWidth="1"/>
    <col min="9" max="9" width="11.42578125" style="79"/>
    <col min="10" max="10" width="13.28515625" style="79" customWidth="1"/>
    <col min="11" max="11" width="8" style="79" customWidth="1"/>
    <col min="12" max="17" width="11.42578125" style="79"/>
  </cols>
  <sheetData>
    <row r="1" spans="1:17" ht="16.5" x14ac:dyDescent="0.25">
      <c r="A1" s="86" t="s">
        <v>29</v>
      </c>
      <c r="C1" s="86"/>
      <c r="D1" s="86"/>
      <c r="E1" s="86"/>
      <c r="F1" s="86"/>
      <c r="G1" s="86"/>
      <c r="H1" s="86"/>
    </row>
    <row r="2" spans="1:17" ht="13.5" thickBot="1" x14ac:dyDescent="0.25">
      <c r="A2" s="13"/>
      <c r="B2" s="13"/>
      <c r="C2" s="13"/>
      <c r="D2" s="13"/>
      <c r="E2" s="13"/>
      <c r="F2" s="13"/>
      <c r="G2" s="13"/>
      <c r="H2" s="13"/>
    </row>
    <row r="3" spans="1:17" s="114" customFormat="1" ht="18.75" customHeight="1" x14ac:dyDescent="0.2">
      <c r="B3" s="149" t="s">
        <v>5</v>
      </c>
      <c r="C3" s="146" t="s">
        <v>6</v>
      </c>
      <c r="D3" s="146" t="s">
        <v>7</v>
      </c>
      <c r="E3" s="146" t="s">
        <v>2</v>
      </c>
      <c r="F3" s="146" t="s">
        <v>8</v>
      </c>
      <c r="G3" s="147"/>
      <c r="I3" s="115"/>
      <c r="J3" s="115"/>
      <c r="K3" s="115"/>
      <c r="L3" s="115"/>
      <c r="M3" s="116"/>
      <c r="N3" s="115"/>
      <c r="O3" s="115"/>
      <c r="P3" s="115"/>
      <c r="Q3" s="115"/>
    </row>
    <row r="4" spans="1:17" s="114" customFormat="1" ht="18.75" customHeight="1" x14ac:dyDescent="0.2">
      <c r="B4" s="150"/>
      <c r="C4" s="148"/>
      <c r="D4" s="148"/>
      <c r="E4" s="148"/>
      <c r="F4" s="134" t="s">
        <v>9</v>
      </c>
      <c r="G4" s="135" t="s">
        <v>10</v>
      </c>
      <c r="I4" s="115"/>
      <c r="J4" s="115"/>
      <c r="K4" s="115"/>
      <c r="L4" s="115"/>
      <c r="M4" s="115"/>
      <c r="N4" s="115"/>
      <c r="O4" s="115"/>
      <c r="P4" s="115"/>
      <c r="Q4" s="115"/>
    </row>
    <row r="5" spans="1:17" s="114" customFormat="1" ht="18.75" customHeight="1" x14ac:dyDescent="0.2">
      <c r="B5" s="117" t="s">
        <v>15</v>
      </c>
      <c r="C5" s="118">
        <v>587172.49765000015</v>
      </c>
      <c r="D5" s="118">
        <v>15078.839837756901</v>
      </c>
      <c r="E5" s="119">
        <f>C5+D5</f>
        <v>602251.33748775709</v>
      </c>
      <c r="F5" s="120">
        <f>C5/E5</f>
        <v>0.97496254653305192</v>
      </c>
      <c r="G5" s="121">
        <f>D5/E5</f>
        <v>2.5037453466947978E-2</v>
      </c>
      <c r="I5" s="122">
        <f>+E5/$E$8</f>
        <v>0.52991631311452325</v>
      </c>
      <c r="J5" s="115"/>
      <c r="K5" s="115"/>
      <c r="L5" s="115"/>
      <c r="M5" s="115"/>
      <c r="N5" s="115"/>
      <c r="O5" s="115"/>
      <c r="P5" s="115"/>
      <c r="Q5" s="115"/>
    </row>
    <row r="6" spans="1:17" s="114" customFormat="1" ht="18.75" customHeight="1" x14ac:dyDescent="0.2">
      <c r="B6" s="117" t="s">
        <v>30</v>
      </c>
      <c r="C6" s="118">
        <v>157397.41952</v>
      </c>
      <c r="D6" s="118"/>
      <c r="E6" s="119">
        <f>C6+D6</f>
        <v>157397.41952</v>
      </c>
      <c r="F6" s="120">
        <f>C6/E6</f>
        <v>1</v>
      </c>
      <c r="G6" s="121">
        <f>D6/E6</f>
        <v>0</v>
      </c>
      <c r="I6" s="122">
        <f>+E6/$E$8</f>
        <v>0.13849277710815189</v>
      </c>
      <c r="J6" s="115"/>
      <c r="K6" s="115"/>
      <c r="L6" s="115"/>
      <c r="M6" s="115"/>
      <c r="N6" s="122"/>
      <c r="O6" s="115"/>
      <c r="P6" s="115"/>
      <c r="Q6" s="115"/>
    </row>
    <row r="7" spans="1:17" s="114" customFormat="1" ht="18.75" customHeight="1" x14ac:dyDescent="0.2">
      <c r="B7" s="117" t="s">
        <v>16</v>
      </c>
      <c r="C7" s="118">
        <v>230651.92081624491</v>
      </c>
      <c r="D7" s="118">
        <v>146202.05399056111</v>
      </c>
      <c r="E7" s="119">
        <f>C7+D7</f>
        <v>376853.97480680601</v>
      </c>
      <c r="F7" s="120">
        <f>C7/E7</f>
        <v>0.61204587515492836</v>
      </c>
      <c r="G7" s="121">
        <f>D7/E7</f>
        <v>0.38795412484507164</v>
      </c>
      <c r="I7" s="122">
        <f>+E7/$E$8</f>
        <v>0.33159090977732486</v>
      </c>
      <c r="J7" s="115"/>
      <c r="K7" s="115"/>
      <c r="L7" s="115"/>
      <c r="M7" s="115"/>
      <c r="N7" s="115"/>
      <c r="O7" s="115"/>
      <c r="P7" s="115"/>
      <c r="Q7" s="115"/>
    </row>
    <row r="8" spans="1:17" s="114" customFormat="1" ht="18.75" customHeight="1" thickBot="1" x14ac:dyDescent="0.25">
      <c r="B8" s="123" t="s">
        <v>2</v>
      </c>
      <c r="C8" s="124">
        <f>SUM(C5:C7)</f>
        <v>975221.83798624505</v>
      </c>
      <c r="D8" s="124">
        <f>SUM(D5:D7)</f>
        <v>161280.89382831802</v>
      </c>
      <c r="E8" s="124">
        <f>SUM(E5:E7)</f>
        <v>1136502.731814563</v>
      </c>
      <c r="F8" s="125">
        <f>C8/E8</f>
        <v>0.8580901837597753</v>
      </c>
      <c r="G8" s="126">
        <f>D8/E8</f>
        <v>0.1419098162402247</v>
      </c>
      <c r="I8" s="115"/>
      <c r="J8" s="115"/>
      <c r="K8" s="115"/>
      <c r="L8" s="115"/>
      <c r="M8" s="115"/>
      <c r="N8" s="115"/>
      <c r="O8" s="115"/>
      <c r="P8" s="115"/>
      <c r="Q8" s="115"/>
    </row>
    <row r="9" spans="1:17" s="114" customFormat="1" ht="18.75" customHeight="1" x14ac:dyDescent="0.2">
      <c r="C9" s="127"/>
      <c r="D9" s="127"/>
      <c r="E9" s="127"/>
      <c r="F9" s="127"/>
      <c r="I9" s="115"/>
      <c r="J9" s="115"/>
      <c r="K9" s="115"/>
      <c r="L9" s="115"/>
      <c r="M9" s="115"/>
      <c r="N9" s="128"/>
      <c r="O9" s="115"/>
      <c r="P9" s="115"/>
      <c r="Q9" s="115"/>
    </row>
    <row r="10" spans="1:17" s="114" customFormat="1" ht="18.75" customHeight="1" x14ac:dyDescent="0.2">
      <c r="B10" s="144" t="s">
        <v>21</v>
      </c>
      <c r="C10" s="144"/>
      <c r="D10" s="144"/>
      <c r="E10" s="119">
        <v>103074.35081279498</v>
      </c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7" s="114" customFormat="1" ht="18.75" customHeight="1" x14ac:dyDescent="0.2">
      <c r="I11" s="115"/>
      <c r="J11" s="115"/>
      <c r="K11" s="115"/>
      <c r="L11" s="115"/>
      <c r="M11" s="115"/>
      <c r="N11" s="122"/>
      <c r="O11" s="115"/>
      <c r="P11" s="115"/>
      <c r="Q11" s="115"/>
    </row>
    <row r="12" spans="1:17" s="114" customFormat="1" ht="18.75" customHeight="1" x14ac:dyDescent="0.2">
      <c r="B12" s="145" t="s">
        <v>153</v>
      </c>
      <c r="C12" s="145"/>
      <c r="D12" s="145"/>
      <c r="E12" s="119">
        <f>E8+E10</f>
        <v>1239577.0826273579</v>
      </c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7" ht="13.5" x14ac:dyDescent="0.2">
      <c r="B13" s="12" t="s">
        <v>23</v>
      </c>
    </row>
    <row r="14" spans="1:17" x14ac:dyDescent="0.2">
      <c r="I14" s="80"/>
    </row>
    <row r="15" spans="1:17" x14ac:dyDescent="0.2">
      <c r="J15" s="79">
        <f>+C8/E12</f>
        <v>0.78673755077756358</v>
      </c>
    </row>
    <row r="29" spans="2:2" ht="19.5" customHeight="1" x14ac:dyDescent="0.2"/>
    <row r="30" spans="2:2" x14ac:dyDescent="0.2">
      <c r="B30" s="46" t="s">
        <v>32</v>
      </c>
    </row>
    <row r="52" spans="2:2" x14ac:dyDescent="0.2">
      <c r="B52" s="46" t="s">
        <v>32</v>
      </c>
    </row>
  </sheetData>
  <mergeCells count="7">
    <mergeCell ref="B10:D10"/>
    <mergeCell ref="B12:D12"/>
    <mergeCell ref="F3:G3"/>
    <mergeCell ref="E3:E4"/>
    <mergeCell ref="D3:D4"/>
    <mergeCell ref="C3:C4"/>
    <mergeCell ref="B3:B4"/>
  </mergeCells>
  <phoneticPr fontId="0" type="noConversion"/>
  <printOptions horizontalCentered="1"/>
  <pageMargins left="0.78740157480314965" right="0.59055118110236215" top="0.78740157480314965" bottom="0.59055118110236215" header="0" footer="0"/>
  <pageSetup paperSize="9" scale="8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59"/>
  <sheetViews>
    <sheetView showGridLines="0" view="pageBreakPreview" zoomScale="90" zoomScaleNormal="75" zoomScaleSheetLayoutView="90" workbookViewId="0">
      <selection activeCell="B95" sqref="B95"/>
    </sheetView>
  </sheetViews>
  <sheetFormatPr baseColWidth="10" defaultRowHeight="12.75" x14ac:dyDescent="0.2"/>
  <cols>
    <col min="1" max="1" width="2.5703125" customWidth="1"/>
    <col min="2" max="2" width="6.42578125" customWidth="1"/>
    <col min="3" max="3" width="64.85546875" customWidth="1"/>
    <col min="4" max="6" width="16.28515625" customWidth="1"/>
    <col min="7" max="7" width="1.140625" customWidth="1"/>
    <col min="8" max="8" width="12.7109375" customWidth="1"/>
  </cols>
  <sheetData>
    <row r="1" spans="1:15" ht="15.75" x14ac:dyDescent="0.25">
      <c r="A1" s="4" t="s">
        <v>152</v>
      </c>
      <c r="C1" s="4"/>
      <c r="D1" s="4"/>
      <c r="E1" s="4"/>
      <c r="F1" s="22"/>
    </row>
    <row r="2" spans="1:15" ht="6" customHeight="1" x14ac:dyDescent="0.25">
      <c r="B2" s="151"/>
      <c r="C2" s="151"/>
      <c r="D2" s="76"/>
      <c r="E2" s="76"/>
      <c r="F2" s="22"/>
    </row>
    <row r="3" spans="1:15" ht="15.75" x14ac:dyDescent="0.25">
      <c r="B3" s="4" t="s">
        <v>24</v>
      </c>
      <c r="C3" s="4"/>
      <c r="D3" s="76"/>
      <c r="E3" s="76"/>
      <c r="F3" s="22"/>
      <c r="H3" s="79"/>
      <c r="I3" s="79"/>
      <c r="J3" s="79"/>
      <c r="K3" s="79"/>
      <c r="L3" s="79"/>
      <c r="M3" s="79"/>
      <c r="N3" s="79"/>
      <c r="O3" s="79"/>
    </row>
    <row r="4" spans="1:15" ht="15.75" thickBot="1" x14ac:dyDescent="0.25">
      <c r="B4" s="22"/>
      <c r="C4" s="22"/>
      <c r="D4" s="22"/>
      <c r="E4" s="22"/>
      <c r="F4" s="22"/>
      <c r="H4" s="79"/>
      <c r="I4" s="79"/>
      <c r="J4" s="79"/>
      <c r="K4" s="79"/>
      <c r="L4" s="79"/>
      <c r="M4" s="79"/>
      <c r="N4" s="79"/>
      <c r="O4" s="79"/>
    </row>
    <row r="5" spans="1:15" ht="26.25" thickBot="1" x14ac:dyDescent="0.25">
      <c r="B5" s="137" t="s">
        <v>0</v>
      </c>
      <c r="C5" s="138" t="s">
        <v>1</v>
      </c>
      <c r="D5" s="138" t="s">
        <v>17</v>
      </c>
      <c r="E5" s="138" t="s">
        <v>18</v>
      </c>
      <c r="F5" s="139" t="s">
        <v>2</v>
      </c>
      <c r="G5" s="78"/>
      <c r="H5" s="81"/>
      <c r="I5" s="79"/>
      <c r="J5" s="79"/>
      <c r="K5" s="79"/>
      <c r="L5" s="79"/>
      <c r="M5" s="79"/>
      <c r="N5" s="79"/>
      <c r="O5" s="79"/>
    </row>
    <row r="6" spans="1:15" ht="15" customHeight="1" x14ac:dyDescent="0.2">
      <c r="B6" s="71">
        <v>1</v>
      </c>
      <c r="C6" s="113" t="s">
        <v>36</v>
      </c>
      <c r="D6" s="105">
        <v>0</v>
      </c>
      <c r="E6" s="106">
        <v>0</v>
      </c>
      <c r="F6" s="101">
        <f>+D6+E6</f>
        <v>0</v>
      </c>
      <c r="H6" s="79"/>
      <c r="I6" s="79"/>
      <c r="J6" s="110" t="str">
        <f>D5</f>
        <v>Inversiones eléctricas</v>
      </c>
      <c r="K6" s="82" t="str">
        <f>E5</f>
        <v>Inversiones no eléctricas</v>
      </c>
      <c r="L6" s="79" t="s">
        <v>2</v>
      </c>
      <c r="M6" s="79"/>
      <c r="N6" s="79"/>
      <c r="O6" s="79"/>
    </row>
    <row r="7" spans="1:15" x14ac:dyDescent="0.2">
      <c r="B7" s="57">
        <f>B6+1</f>
        <v>2</v>
      </c>
      <c r="C7" s="102" t="s">
        <v>37</v>
      </c>
      <c r="D7" s="103">
        <v>1598.54177</v>
      </c>
      <c r="E7" s="104">
        <v>0</v>
      </c>
      <c r="F7" s="100">
        <f t="shared" ref="F7:F70" si="0">+D7+E7</f>
        <v>1598.54177</v>
      </c>
      <c r="H7" s="79"/>
      <c r="I7" s="79"/>
      <c r="J7" s="82"/>
      <c r="K7" s="82"/>
      <c r="L7" s="79"/>
      <c r="M7" s="79"/>
      <c r="N7" s="79"/>
      <c r="O7" s="79"/>
    </row>
    <row r="8" spans="1:15" x14ac:dyDescent="0.2">
      <c r="B8" s="57">
        <f>B7+1</f>
        <v>3</v>
      </c>
      <c r="C8" s="103" t="s">
        <v>121</v>
      </c>
      <c r="D8" s="103"/>
      <c r="E8" s="104"/>
      <c r="F8" s="100">
        <f t="shared" si="0"/>
        <v>0</v>
      </c>
      <c r="H8" s="79"/>
      <c r="I8" s="79" t="s">
        <v>11</v>
      </c>
      <c r="J8" s="83">
        <f>D94</f>
        <v>360798.19720000005</v>
      </c>
      <c r="K8" s="83">
        <f>E94</f>
        <v>226374.30045000007</v>
      </c>
      <c r="L8" s="83">
        <f>SUM(J8:K8)</f>
        <v>587172.49765000015</v>
      </c>
      <c r="M8" s="79"/>
      <c r="N8" s="79"/>
      <c r="O8" s="79"/>
    </row>
    <row r="9" spans="1:15" x14ac:dyDescent="0.2">
      <c r="B9" s="57">
        <f>B8+1</f>
        <v>4</v>
      </c>
      <c r="C9" s="103" t="s">
        <v>38</v>
      </c>
      <c r="D9" s="103"/>
      <c r="E9" s="104"/>
      <c r="F9" s="100">
        <f t="shared" si="0"/>
        <v>0</v>
      </c>
      <c r="H9" s="79"/>
      <c r="I9" s="79" t="s">
        <v>12</v>
      </c>
      <c r="J9" s="83">
        <f>D118</f>
        <v>155603.71295000002</v>
      </c>
      <c r="K9" s="83">
        <f>E118</f>
        <v>1793.7065699999998</v>
      </c>
      <c r="L9" s="83">
        <f>SUM(J9:K9)</f>
        <v>157397.41952000002</v>
      </c>
      <c r="M9" s="79"/>
      <c r="N9" s="79"/>
      <c r="O9" s="79"/>
    </row>
    <row r="10" spans="1:15" x14ac:dyDescent="0.2">
      <c r="B10" s="57">
        <f t="shared" ref="B10:B73" si="1">B9+1</f>
        <v>5</v>
      </c>
      <c r="C10" s="103" t="s">
        <v>39</v>
      </c>
      <c r="D10" s="103"/>
      <c r="E10" s="104"/>
      <c r="F10" s="100">
        <f t="shared" si="0"/>
        <v>0</v>
      </c>
      <c r="H10" s="79"/>
      <c r="I10" s="79" t="s">
        <v>13</v>
      </c>
      <c r="J10" s="83">
        <f>D133</f>
        <v>228013.86081624488</v>
      </c>
      <c r="K10" s="83">
        <f>E133</f>
        <v>2638.0599999999995</v>
      </c>
      <c r="L10" s="83">
        <f>SUM(J10:K10)</f>
        <v>230651.92081624488</v>
      </c>
      <c r="M10" s="79"/>
      <c r="N10" s="79"/>
      <c r="O10" s="79"/>
    </row>
    <row r="11" spans="1:15" x14ac:dyDescent="0.2">
      <c r="B11" s="57">
        <f t="shared" si="1"/>
        <v>6</v>
      </c>
      <c r="C11" s="103" t="s">
        <v>40</v>
      </c>
      <c r="D11" s="103"/>
      <c r="E11" s="104"/>
      <c r="F11" s="100">
        <f t="shared" si="0"/>
        <v>0</v>
      </c>
      <c r="H11" s="79"/>
      <c r="I11" s="79"/>
      <c r="J11" s="79"/>
      <c r="K11" s="79" t="s">
        <v>2</v>
      </c>
      <c r="L11" s="83">
        <f>SUM(L8:L10)</f>
        <v>975221.83798624505</v>
      </c>
      <c r="M11" s="79"/>
      <c r="N11" s="79"/>
      <c r="O11" s="79"/>
    </row>
    <row r="12" spans="1:15" x14ac:dyDescent="0.2">
      <c r="B12" s="57">
        <f t="shared" si="1"/>
        <v>7</v>
      </c>
      <c r="C12" s="103" t="s">
        <v>156</v>
      </c>
      <c r="D12" s="103">
        <v>335.2</v>
      </c>
      <c r="E12" s="104">
        <v>68.199999999999989</v>
      </c>
      <c r="F12" s="100">
        <f t="shared" si="0"/>
        <v>403.4</v>
      </c>
      <c r="H12" s="79"/>
      <c r="I12" s="79"/>
      <c r="J12" s="79"/>
      <c r="K12" s="79"/>
      <c r="L12" s="79"/>
      <c r="M12" s="79"/>
      <c r="N12" s="79"/>
      <c r="O12" s="79"/>
    </row>
    <row r="13" spans="1:15" x14ac:dyDescent="0.2">
      <c r="B13" s="57">
        <f t="shared" si="1"/>
        <v>8</v>
      </c>
      <c r="C13" s="103" t="s">
        <v>41</v>
      </c>
      <c r="D13" s="103"/>
      <c r="E13" s="104"/>
      <c r="F13" s="100">
        <f t="shared" si="0"/>
        <v>0</v>
      </c>
      <c r="H13" s="79"/>
      <c r="I13" s="79"/>
      <c r="J13" s="79"/>
      <c r="K13" s="79"/>
      <c r="L13" s="79"/>
      <c r="M13" s="79"/>
      <c r="N13" s="79"/>
      <c r="O13" s="79"/>
    </row>
    <row r="14" spans="1:15" x14ac:dyDescent="0.2">
      <c r="B14" s="57">
        <f t="shared" si="1"/>
        <v>9</v>
      </c>
      <c r="C14" s="103" t="s">
        <v>42</v>
      </c>
      <c r="D14" s="103">
        <v>0</v>
      </c>
      <c r="E14" s="104">
        <v>0</v>
      </c>
      <c r="F14" s="100">
        <f t="shared" si="0"/>
        <v>0</v>
      </c>
      <c r="H14" s="79"/>
      <c r="I14" s="79"/>
      <c r="J14" s="79"/>
      <c r="K14" s="79"/>
      <c r="L14" s="79"/>
      <c r="M14" s="79"/>
      <c r="N14" s="79"/>
      <c r="O14" s="79"/>
    </row>
    <row r="15" spans="1:15" x14ac:dyDescent="0.2">
      <c r="B15" s="57">
        <f t="shared" si="1"/>
        <v>10</v>
      </c>
      <c r="C15" s="103" t="s">
        <v>122</v>
      </c>
      <c r="D15" s="103"/>
      <c r="E15" s="104"/>
      <c r="F15" s="100">
        <f t="shared" si="0"/>
        <v>0</v>
      </c>
      <c r="H15" s="79"/>
      <c r="I15" s="79"/>
      <c r="J15" s="79"/>
      <c r="K15" s="79"/>
      <c r="L15" s="79"/>
      <c r="M15" s="79"/>
      <c r="N15" s="79"/>
      <c r="O15" s="79"/>
    </row>
    <row r="16" spans="1:15" x14ac:dyDescent="0.2">
      <c r="B16" s="57">
        <f t="shared" si="1"/>
        <v>11</v>
      </c>
      <c r="C16" s="103" t="s">
        <v>43</v>
      </c>
      <c r="D16" s="103"/>
      <c r="E16" s="104"/>
      <c r="F16" s="100">
        <f t="shared" si="0"/>
        <v>0</v>
      </c>
      <c r="H16" s="79"/>
      <c r="I16" s="79"/>
      <c r="J16" s="79"/>
      <c r="K16" s="79"/>
      <c r="L16" s="79"/>
      <c r="M16" s="79"/>
      <c r="N16" s="79"/>
      <c r="O16" s="79"/>
    </row>
    <row r="17" spans="2:15" x14ac:dyDescent="0.2">
      <c r="B17" s="57">
        <f t="shared" si="1"/>
        <v>12</v>
      </c>
      <c r="C17" s="103" t="s">
        <v>44</v>
      </c>
      <c r="D17" s="104"/>
      <c r="E17" s="104"/>
      <c r="F17" s="100">
        <f t="shared" si="0"/>
        <v>0</v>
      </c>
      <c r="H17" s="79"/>
      <c r="I17" s="79"/>
      <c r="J17" s="79"/>
      <c r="K17" s="79"/>
      <c r="L17" s="79"/>
      <c r="M17" s="79"/>
      <c r="N17" s="79"/>
      <c r="O17" s="79"/>
    </row>
    <row r="18" spans="2:15" x14ac:dyDescent="0.2">
      <c r="B18" s="57">
        <f t="shared" si="1"/>
        <v>13</v>
      </c>
      <c r="C18" s="103" t="s">
        <v>45</v>
      </c>
      <c r="D18" s="104">
        <v>1441</v>
      </c>
      <c r="E18" s="104">
        <v>1226.5999999999999</v>
      </c>
      <c r="F18" s="100">
        <f t="shared" si="0"/>
        <v>2667.6</v>
      </c>
      <c r="H18" s="79"/>
      <c r="I18" s="79"/>
      <c r="J18" s="79"/>
      <c r="K18" s="79"/>
      <c r="L18" s="79"/>
      <c r="M18" s="79"/>
      <c r="N18" s="79"/>
      <c r="O18" s="79"/>
    </row>
    <row r="19" spans="2:15" x14ac:dyDescent="0.2">
      <c r="B19" s="57">
        <f t="shared" si="1"/>
        <v>14</v>
      </c>
      <c r="C19" s="103" t="s">
        <v>46</v>
      </c>
      <c r="D19" s="104"/>
      <c r="E19" s="104"/>
      <c r="F19" s="100">
        <f t="shared" si="0"/>
        <v>0</v>
      </c>
      <c r="H19" s="79"/>
      <c r="I19" s="79"/>
      <c r="J19" s="79"/>
      <c r="K19" s="79"/>
      <c r="L19" s="79"/>
      <c r="M19" s="79"/>
      <c r="N19" s="79"/>
      <c r="O19" s="79"/>
    </row>
    <row r="20" spans="2:15" x14ac:dyDescent="0.2">
      <c r="B20" s="57">
        <f t="shared" si="1"/>
        <v>15</v>
      </c>
      <c r="C20" s="103" t="s">
        <v>123</v>
      </c>
      <c r="D20" s="104"/>
      <c r="E20" s="104"/>
      <c r="F20" s="100">
        <f t="shared" si="0"/>
        <v>0</v>
      </c>
      <c r="H20" s="79"/>
      <c r="I20" s="79"/>
      <c r="J20" s="79"/>
      <c r="K20" s="79"/>
      <c r="L20" s="79"/>
      <c r="M20" s="79"/>
      <c r="N20" s="79"/>
      <c r="O20" s="79"/>
    </row>
    <row r="21" spans="2:15" x14ac:dyDescent="0.2">
      <c r="B21" s="57">
        <f>B20+1</f>
        <v>16</v>
      </c>
      <c r="C21" s="103" t="s">
        <v>124</v>
      </c>
      <c r="D21" s="104"/>
      <c r="E21" s="104"/>
      <c r="F21" s="100">
        <f t="shared" si="0"/>
        <v>0</v>
      </c>
      <c r="H21" s="79"/>
      <c r="I21" s="79"/>
      <c r="J21" s="79"/>
      <c r="K21" s="79"/>
      <c r="L21" s="79"/>
      <c r="M21" s="79"/>
      <c r="N21" s="79"/>
      <c r="O21" s="79"/>
    </row>
    <row r="22" spans="2:15" x14ac:dyDescent="0.2">
      <c r="B22" s="57">
        <f t="shared" si="1"/>
        <v>17</v>
      </c>
      <c r="C22" s="103" t="s">
        <v>125</v>
      </c>
      <c r="D22" s="104"/>
      <c r="E22" s="104"/>
      <c r="F22" s="100">
        <f t="shared" si="0"/>
        <v>0</v>
      </c>
      <c r="H22" s="79"/>
      <c r="I22" s="79"/>
      <c r="J22" s="79"/>
      <c r="K22" s="79"/>
      <c r="L22" s="79"/>
      <c r="M22" s="79"/>
      <c r="N22" s="79"/>
      <c r="O22" s="79"/>
    </row>
    <row r="23" spans="2:15" x14ac:dyDescent="0.2">
      <c r="B23" s="57">
        <f t="shared" si="1"/>
        <v>18</v>
      </c>
      <c r="C23" s="103" t="s">
        <v>126</v>
      </c>
      <c r="D23" s="104"/>
      <c r="E23" s="104"/>
      <c r="F23" s="100">
        <f t="shared" si="0"/>
        <v>0</v>
      </c>
      <c r="H23" s="79"/>
      <c r="I23" s="79"/>
      <c r="J23" s="79"/>
      <c r="K23" s="79"/>
      <c r="L23" s="79"/>
      <c r="M23" s="79"/>
      <c r="N23" s="79"/>
      <c r="O23" s="79"/>
    </row>
    <row r="24" spans="2:15" x14ac:dyDescent="0.2">
      <c r="B24" s="57">
        <f t="shared" si="1"/>
        <v>19</v>
      </c>
      <c r="C24" s="103" t="s">
        <v>47</v>
      </c>
      <c r="D24" s="103"/>
      <c r="E24" s="104"/>
      <c r="F24" s="100">
        <f t="shared" si="0"/>
        <v>0</v>
      </c>
      <c r="H24" s="79"/>
      <c r="I24" s="79"/>
      <c r="J24" s="79"/>
      <c r="K24" s="79"/>
      <c r="L24" s="79"/>
      <c r="M24" s="79"/>
      <c r="N24" s="79"/>
      <c r="O24" s="79"/>
    </row>
    <row r="25" spans="2:15" x14ac:dyDescent="0.2">
      <c r="B25" s="57">
        <f t="shared" si="1"/>
        <v>20</v>
      </c>
      <c r="C25" s="103" t="s">
        <v>127</v>
      </c>
      <c r="D25" s="103"/>
      <c r="E25" s="104"/>
      <c r="F25" s="100">
        <f t="shared" si="0"/>
        <v>0</v>
      </c>
      <c r="H25" s="79"/>
      <c r="I25" s="79"/>
      <c r="J25" s="79"/>
      <c r="K25" s="79"/>
      <c r="L25" s="79"/>
      <c r="M25" s="79"/>
      <c r="N25" s="79"/>
      <c r="O25" s="79"/>
    </row>
    <row r="26" spans="2:15" x14ac:dyDescent="0.2">
      <c r="B26" s="57">
        <f t="shared" si="1"/>
        <v>21</v>
      </c>
      <c r="C26" s="103" t="s">
        <v>128</v>
      </c>
      <c r="D26" s="103"/>
      <c r="E26" s="104"/>
      <c r="F26" s="100">
        <f t="shared" si="0"/>
        <v>0</v>
      </c>
      <c r="H26" s="79"/>
      <c r="I26" s="79"/>
      <c r="J26" s="79"/>
      <c r="K26" s="79"/>
      <c r="L26" s="79"/>
      <c r="M26" s="79"/>
      <c r="N26" s="79"/>
      <c r="O26" s="79"/>
    </row>
    <row r="27" spans="2:15" x14ac:dyDescent="0.2">
      <c r="B27" s="57">
        <f>B26+1</f>
        <v>22</v>
      </c>
      <c r="C27" s="103" t="s">
        <v>48</v>
      </c>
      <c r="D27" s="103"/>
      <c r="E27" s="104"/>
      <c r="F27" s="100">
        <f t="shared" si="0"/>
        <v>0</v>
      </c>
      <c r="H27" s="79"/>
      <c r="I27" s="79"/>
      <c r="J27" s="79"/>
      <c r="K27" s="79"/>
      <c r="L27" s="79"/>
      <c r="M27" s="79"/>
      <c r="N27" s="79"/>
      <c r="O27" s="79"/>
    </row>
    <row r="28" spans="2:15" x14ac:dyDescent="0.2">
      <c r="B28" s="57">
        <f t="shared" si="1"/>
        <v>23</v>
      </c>
      <c r="C28" s="103" t="s">
        <v>49</v>
      </c>
      <c r="D28" s="103"/>
      <c r="E28" s="104"/>
      <c r="F28" s="100">
        <f t="shared" si="0"/>
        <v>0</v>
      </c>
      <c r="H28" s="79"/>
      <c r="I28" s="79"/>
      <c r="J28" s="79"/>
      <c r="K28" s="79"/>
      <c r="L28" s="79"/>
      <c r="M28" s="79"/>
      <c r="N28" s="79"/>
      <c r="O28" s="79"/>
    </row>
    <row r="29" spans="2:15" x14ac:dyDescent="0.2">
      <c r="B29" s="57">
        <f t="shared" si="1"/>
        <v>24</v>
      </c>
      <c r="C29" s="103" t="s">
        <v>50</v>
      </c>
      <c r="D29" s="103"/>
      <c r="E29" s="104"/>
      <c r="F29" s="100">
        <f t="shared" si="0"/>
        <v>0</v>
      </c>
    </row>
    <row r="30" spans="2:15" x14ac:dyDescent="0.2">
      <c r="B30" s="57">
        <f t="shared" si="1"/>
        <v>25</v>
      </c>
      <c r="C30" s="103" t="s">
        <v>129</v>
      </c>
      <c r="D30" s="103"/>
      <c r="E30" s="104"/>
      <c r="F30" s="100">
        <f t="shared" si="0"/>
        <v>0</v>
      </c>
    </row>
    <row r="31" spans="2:15" x14ac:dyDescent="0.2">
      <c r="B31" s="57">
        <f t="shared" si="1"/>
        <v>26</v>
      </c>
      <c r="C31" s="103" t="s">
        <v>130</v>
      </c>
      <c r="D31" s="103"/>
      <c r="E31" s="104"/>
      <c r="F31" s="100">
        <f t="shared" si="0"/>
        <v>0</v>
      </c>
    </row>
    <row r="32" spans="2:15" x14ac:dyDescent="0.2">
      <c r="B32" s="57">
        <f t="shared" si="1"/>
        <v>27</v>
      </c>
      <c r="C32" s="103" t="s">
        <v>51</v>
      </c>
      <c r="D32" s="103"/>
      <c r="E32" s="104"/>
      <c r="F32" s="100">
        <f t="shared" si="0"/>
        <v>0</v>
      </c>
    </row>
    <row r="33" spans="2:6" x14ac:dyDescent="0.2">
      <c r="B33" s="57">
        <f t="shared" si="1"/>
        <v>28</v>
      </c>
      <c r="C33" s="103" t="s">
        <v>131</v>
      </c>
      <c r="D33" s="103"/>
      <c r="E33" s="104"/>
      <c r="F33" s="100">
        <f t="shared" si="0"/>
        <v>0</v>
      </c>
    </row>
    <row r="34" spans="2:6" x14ac:dyDescent="0.2">
      <c r="B34" s="57">
        <f t="shared" si="1"/>
        <v>29</v>
      </c>
      <c r="C34" s="103" t="s">
        <v>52</v>
      </c>
      <c r="D34" s="103"/>
      <c r="E34" s="104"/>
      <c r="F34" s="100">
        <f t="shared" si="0"/>
        <v>0</v>
      </c>
    </row>
    <row r="35" spans="2:6" x14ac:dyDescent="0.2">
      <c r="B35" s="57">
        <f t="shared" si="1"/>
        <v>30</v>
      </c>
      <c r="C35" s="103" t="s">
        <v>53</v>
      </c>
      <c r="D35" s="103"/>
      <c r="E35" s="104"/>
      <c r="F35" s="100">
        <f t="shared" si="0"/>
        <v>0</v>
      </c>
    </row>
    <row r="36" spans="2:6" x14ac:dyDescent="0.2">
      <c r="B36" s="57">
        <f t="shared" si="1"/>
        <v>31</v>
      </c>
      <c r="C36" s="103" t="s">
        <v>54</v>
      </c>
      <c r="D36" s="103"/>
      <c r="E36" s="104"/>
      <c r="F36" s="100">
        <f t="shared" si="0"/>
        <v>0</v>
      </c>
    </row>
    <row r="37" spans="2:6" x14ac:dyDescent="0.2">
      <c r="B37" s="57">
        <f t="shared" si="1"/>
        <v>32</v>
      </c>
      <c r="C37" s="103" t="s">
        <v>55</v>
      </c>
      <c r="D37" s="103">
        <v>0</v>
      </c>
      <c r="E37" s="104">
        <v>0</v>
      </c>
      <c r="F37" s="100">
        <f t="shared" si="0"/>
        <v>0</v>
      </c>
    </row>
    <row r="38" spans="2:6" x14ac:dyDescent="0.2">
      <c r="B38" s="57">
        <f t="shared" si="1"/>
        <v>33</v>
      </c>
      <c r="C38" s="103" t="s">
        <v>56</v>
      </c>
      <c r="D38" s="103">
        <v>453.62141000000003</v>
      </c>
      <c r="E38" s="104">
        <v>0</v>
      </c>
      <c r="F38" s="100">
        <f t="shared" si="0"/>
        <v>453.62141000000003</v>
      </c>
    </row>
    <row r="39" spans="2:6" x14ac:dyDescent="0.2">
      <c r="B39" s="57">
        <f t="shared" si="1"/>
        <v>34</v>
      </c>
      <c r="C39" s="103" t="s">
        <v>57</v>
      </c>
      <c r="D39" s="103"/>
      <c r="E39" s="104"/>
      <c r="F39" s="100">
        <f t="shared" si="0"/>
        <v>0</v>
      </c>
    </row>
    <row r="40" spans="2:6" x14ac:dyDescent="0.2">
      <c r="B40" s="57">
        <f t="shared" si="1"/>
        <v>35</v>
      </c>
      <c r="C40" s="103" t="s">
        <v>58</v>
      </c>
      <c r="D40" s="103"/>
      <c r="E40" s="104"/>
      <c r="F40" s="100">
        <f t="shared" si="0"/>
        <v>0</v>
      </c>
    </row>
    <row r="41" spans="2:6" x14ac:dyDescent="0.2">
      <c r="B41" s="57">
        <f t="shared" si="1"/>
        <v>36</v>
      </c>
      <c r="C41" s="103" t="s">
        <v>132</v>
      </c>
      <c r="D41" s="103"/>
      <c r="E41" s="104"/>
      <c r="F41" s="100">
        <f t="shared" si="0"/>
        <v>0</v>
      </c>
    </row>
    <row r="42" spans="2:6" x14ac:dyDescent="0.2">
      <c r="B42" s="57">
        <f t="shared" si="1"/>
        <v>37</v>
      </c>
      <c r="C42" s="103" t="s">
        <v>59</v>
      </c>
      <c r="D42" s="103"/>
      <c r="E42" s="104"/>
      <c r="F42" s="100">
        <f t="shared" si="0"/>
        <v>0</v>
      </c>
    </row>
    <row r="43" spans="2:6" x14ac:dyDescent="0.2">
      <c r="B43" s="57">
        <f t="shared" si="1"/>
        <v>38</v>
      </c>
      <c r="C43" s="103" t="s">
        <v>133</v>
      </c>
      <c r="D43" s="103"/>
      <c r="E43" s="104"/>
      <c r="F43" s="100">
        <f t="shared" si="0"/>
        <v>0</v>
      </c>
    </row>
    <row r="44" spans="2:6" x14ac:dyDescent="0.2">
      <c r="B44" s="57">
        <f t="shared" si="1"/>
        <v>39</v>
      </c>
      <c r="C44" s="103" t="s">
        <v>134</v>
      </c>
      <c r="D44" s="103"/>
      <c r="E44" s="104"/>
      <c r="F44" s="100">
        <f t="shared" si="0"/>
        <v>0</v>
      </c>
    </row>
    <row r="45" spans="2:6" x14ac:dyDescent="0.2">
      <c r="B45" s="57">
        <f t="shared" si="1"/>
        <v>40</v>
      </c>
      <c r="C45" s="103" t="s">
        <v>135</v>
      </c>
      <c r="D45" s="103"/>
      <c r="E45" s="104"/>
      <c r="F45" s="100">
        <f t="shared" si="0"/>
        <v>0</v>
      </c>
    </row>
    <row r="46" spans="2:6" x14ac:dyDescent="0.2">
      <c r="B46" s="57">
        <f t="shared" si="1"/>
        <v>41</v>
      </c>
      <c r="C46" s="103" t="s">
        <v>136</v>
      </c>
      <c r="D46" s="103"/>
      <c r="E46" s="104"/>
      <c r="F46" s="100">
        <f t="shared" si="0"/>
        <v>0</v>
      </c>
    </row>
    <row r="47" spans="2:6" x14ac:dyDescent="0.2">
      <c r="B47" s="57">
        <f t="shared" si="1"/>
        <v>42</v>
      </c>
      <c r="C47" s="103" t="s">
        <v>137</v>
      </c>
      <c r="D47" s="103"/>
      <c r="E47" s="104"/>
      <c r="F47" s="100">
        <f t="shared" si="0"/>
        <v>0</v>
      </c>
    </row>
    <row r="48" spans="2:6" x14ac:dyDescent="0.2">
      <c r="B48" s="57">
        <f t="shared" si="1"/>
        <v>43</v>
      </c>
      <c r="C48" s="103" t="s">
        <v>60</v>
      </c>
      <c r="D48" s="103"/>
      <c r="E48" s="104"/>
      <c r="F48" s="100">
        <f t="shared" si="0"/>
        <v>0</v>
      </c>
    </row>
    <row r="49" spans="2:6" x14ac:dyDescent="0.2">
      <c r="B49" s="57">
        <f t="shared" si="1"/>
        <v>44</v>
      </c>
      <c r="C49" s="103" t="s">
        <v>61</v>
      </c>
      <c r="D49" s="103"/>
      <c r="E49" s="104"/>
      <c r="F49" s="100">
        <f t="shared" si="0"/>
        <v>0</v>
      </c>
    </row>
    <row r="50" spans="2:6" x14ac:dyDescent="0.2">
      <c r="B50" s="57">
        <f t="shared" si="1"/>
        <v>45</v>
      </c>
      <c r="C50" s="133" t="s">
        <v>174</v>
      </c>
      <c r="D50" s="103">
        <v>175.63580000000002</v>
      </c>
      <c r="E50" s="104"/>
      <c r="F50" s="100">
        <f t="shared" si="0"/>
        <v>175.63580000000002</v>
      </c>
    </row>
    <row r="51" spans="2:6" x14ac:dyDescent="0.2">
      <c r="B51" s="57">
        <f t="shared" si="1"/>
        <v>46</v>
      </c>
      <c r="C51" s="103" t="s">
        <v>62</v>
      </c>
      <c r="D51" s="103">
        <v>451.00938999999994</v>
      </c>
      <c r="E51" s="104">
        <v>136.95097000000001</v>
      </c>
      <c r="F51" s="100">
        <f t="shared" si="0"/>
        <v>587.96035999999992</v>
      </c>
    </row>
    <row r="52" spans="2:6" x14ac:dyDescent="0.2">
      <c r="B52" s="57">
        <f t="shared" si="1"/>
        <v>47</v>
      </c>
      <c r="C52" s="103" t="s">
        <v>63</v>
      </c>
      <c r="D52" s="103">
        <v>149961.46</v>
      </c>
      <c r="E52" s="104">
        <v>212790.86000000004</v>
      </c>
      <c r="F52" s="100">
        <f t="shared" si="0"/>
        <v>362752.32000000007</v>
      </c>
    </row>
    <row r="53" spans="2:6" x14ac:dyDescent="0.2">
      <c r="B53" s="57">
        <f t="shared" si="1"/>
        <v>48</v>
      </c>
      <c r="C53" s="103" t="s">
        <v>64</v>
      </c>
      <c r="D53" s="103">
        <v>13133.98</v>
      </c>
      <c r="E53" s="104">
        <v>0</v>
      </c>
      <c r="F53" s="100">
        <f t="shared" si="0"/>
        <v>13133.98</v>
      </c>
    </row>
    <row r="54" spans="2:6" x14ac:dyDescent="0.2">
      <c r="B54" s="57">
        <f t="shared" si="1"/>
        <v>49</v>
      </c>
      <c r="C54" s="103" t="s">
        <v>138</v>
      </c>
      <c r="D54" s="103"/>
      <c r="E54" s="104"/>
      <c r="F54" s="100">
        <f t="shared" si="0"/>
        <v>0</v>
      </c>
    </row>
    <row r="55" spans="2:6" x14ac:dyDescent="0.2">
      <c r="B55" s="57">
        <f t="shared" si="1"/>
        <v>50</v>
      </c>
      <c r="C55" s="103" t="s">
        <v>65</v>
      </c>
      <c r="D55" s="103"/>
      <c r="E55" s="104"/>
      <c r="F55" s="100">
        <f t="shared" si="0"/>
        <v>0</v>
      </c>
    </row>
    <row r="56" spans="2:6" x14ac:dyDescent="0.2">
      <c r="B56" s="57">
        <f t="shared" si="1"/>
        <v>51</v>
      </c>
      <c r="C56" s="103" t="s">
        <v>66</v>
      </c>
      <c r="D56" s="103"/>
      <c r="E56" s="104"/>
      <c r="F56" s="100">
        <f t="shared" si="0"/>
        <v>0</v>
      </c>
    </row>
    <row r="57" spans="2:6" x14ac:dyDescent="0.2">
      <c r="B57" s="57">
        <f t="shared" si="1"/>
        <v>52</v>
      </c>
      <c r="C57" s="103" t="s">
        <v>139</v>
      </c>
      <c r="D57" s="103"/>
      <c r="E57" s="104"/>
      <c r="F57" s="100">
        <f t="shared" si="0"/>
        <v>0</v>
      </c>
    </row>
    <row r="58" spans="2:6" x14ac:dyDescent="0.2">
      <c r="B58" s="57">
        <f t="shared" si="1"/>
        <v>53</v>
      </c>
      <c r="C58" s="103" t="s">
        <v>140</v>
      </c>
      <c r="D58" s="103"/>
      <c r="E58" s="104"/>
      <c r="F58" s="100">
        <f t="shared" si="0"/>
        <v>0</v>
      </c>
    </row>
    <row r="59" spans="2:6" x14ac:dyDescent="0.2">
      <c r="B59" s="57">
        <f t="shared" si="1"/>
        <v>54</v>
      </c>
      <c r="C59" s="103" t="s">
        <v>67</v>
      </c>
      <c r="D59" s="103"/>
      <c r="E59" s="104"/>
      <c r="F59" s="100">
        <f t="shared" si="0"/>
        <v>0</v>
      </c>
    </row>
    <row r="60" spans="2:6" x14ac:dyDescent="0.2">
      <c r="B60" s="57">
        <f t="shared" si="1"/>
        <v>55</v>
      </c>
      <c r="C60" s="103" t="s">
        <v>68</v>
      </c>
      <c r="D60" s="103"/>
      <c r="E60" s="104"/>
      <c r="F60" s="100">
        <f t="shared" si="0"/>
        <v>0</v>
      </c>
    </row>
    <row r="61" spans="2:6" x14ac:dyDescent="0.2">
      <c r="B61" s="57">
        <f t="shared" si="1"/>
        <v>56</v>
      </c>
      <c r="C61" s="103" t="s">
        <v>69</v>
      </c>
      <c r="D61" s="103"/>
      <c r="E61" s="104"/>
      <c r="F61" s="100">
        <f t="shared" si="0"/>
        <v>0</v>
      </c>
    </row>
    <row r="62" spans="2:6" x14ac:dyDescent="0.2">
      <c r="B62" s="57">
        <f t="shared" si="1"/>
        <v>57</v>
      </c>
      <c r="C62" s="103" t="s">
        <v>141</v>
      </c>
      <c r="D62" s="103"/>
      <c r="E62" s="104"/>
      <c r="F62" s="100">
        <f t="shared" si="0"/>
        <v>0</v>
      </c>
    </row>
    <row r="63" spans="2:6" x14ac:dyDescent="0.2">
      <c r="B63" s="57">
        <f t="shared" si="1"/>
        <v>58</v>
      </c>
      <c r="C63" s="103" t="s">
        <v>70</v>
      </c>
      <c r="D63" s="103"/>
      <c r="E63" s="104"/>
      <c r="F63" s="100">
        <f t="shared" si="0"/>
        <v>0</v>
      </c>
    </row>
    <row r="64" spans="2:6" x14ac:dyDescent="0.2">
      <c r="B64" s="57">
        <f t="shared" si="1"/>
        <v>59</v>
      </c>
      <c r="C64" s="103" t="s">
        <v>142</v>
      </c>
      <c r="D64" s="103"/>
      <c r="E64" s="104"/>
      <c r="F64" s="100">
        <f t="shared" si="0"/>
        <v>0</v>
      </c>
    </row>
    <row r="65" spans="2:6" x14ac:dyDescent="0.2">
      <c r="B65" s="57">
        <f t="shared" si="1"/>
        <v>60</v>
      </c>
      <c r="C65" s="103" t="s">
        <v>71</v>
      </c>
      <c r="D65" s="103"/>
      <c r="E65" s="104"/>
      <c r="F65" s="100">
        <f t="shared" si="0"/>
        <v>0</v>
      </c>
    </row>
    <row r="66" spans="2:6" x14ac:dyDescent="0.2">
      <c r="B66" s="57">
        <f t="shared" si="1"/>
        <v>61</v>
      </c>
      <c r="C66" s="103" t="s">
        <v>72</v>
      </c>
      <c r="D66" s="103"/>
      <c r="E66" s="104"/>
      <c r="F66" s="100">
        <f t="shared" si="0"/>
        <v>0</v>
      </c>
    </row>
    <row r="67" spans="2:6" x14ac:dyDescent="0.2">
      <c r="B67" s="57">
        <f t="shared" si="1"/>
        <v>62</v>
      </c>
      <c r="C67" s="103" t="s">
        <v>143</v>
      </c>
      <c r="D67" s="103"/>
      <c r="E67" s="104"/>
      <c r="F67" s="100">
        <f t="shared" si="0"/>
        <v>0</v>
      </c>
    </row>
    <row r="68" spans="2:6" x14ac:dyDescent="0.2">
      <c r="B68" s="57">
        <f t="shared" si="1"/>
        <v>63</v>
      </c>
      <c r="C68" s="103" t="s">
        <v>73</v>
      </c>
      <c r="D68" s="103"/>
      <c r="E68" s="104"/>
      <c r="F68" s="100">
        <f t="shared" si="0"/>
        <v>0</v>
      </c>
    </row>
    <row r="69" spans="2:6" x14ac:dyDescent="0.2">
      <c r="B69" s="57">
        <f t="shared" si="1"/>
        <v>64</v>
      </c>
      <c r="C69" s="103" t="s">
        <v>144</v>
      </c>
      <c r="D69" s="103"/>
      <c r="E69" s="104"/>
      <c r="F69" s="100">
        <f t="shared" si="0"/>
        <v>0</v>
      </c>
    </row>
    <row r="70" spans="2:6" x14ac:dyDescent="0.2">
      <c r="B70" s="57">
        <f t="shared" si="1"/>
        <v>65</v>
      </c>
      <c r="C70" s="103" t="s">
        <v>74</v>
      </c>
      <c r="D70" s="103"/>
      <c r="E70" s="104"/>
      <c r="F70" s="100">
        <f t="shared" si="0"/>
        <v>0</v>
      </c>
    </row>
    <row r="71" spans="2:6" x14ac:dyDescent="0.2">
      <c r="B71" s="57">
        <f t="shared" si="1"/>
        <v>66</v>
      </c>
      <c r="C71" s="103" t="s">
        <v>75</v>
      </c>
      <c r="D71" s="103"/>
      <c r="E71" s="104"/>
      <c r="F71" s="100">
        <f t="shared" ref="F71:F73" si="2">+D71+E71</f>
        <v>0</v>
      </c>
    </row>
    <row r="72" spans="2:6" x14ac:dyDescent="0.2">
      <c r="B72" s="57">
        <f t="shared" si="1"/>
        <v>67</v>
      </c>
      <c r="C72" s="103" t="s">
        <v>76</v>
      </c>
      <c r="D72" s="103"/>
      <c r="E72" s="104"/>
      <c r="F72" s="100">
        <f t="shared" si="2"/>
        <v>0</v>
      </c>
    </row>
    <row r="73" spans="2:6" x14ac:dyDescent="0.2">
      <c r="B73" s="57">
        <f t="shared" si="1"/>
        <v>68</v>
      </c>
      <c r="C73" s="103" t="s">
        <v>77</v>
      </c>
      <c r="D73" s="103">
        <v>1021.1</v>
      </c>
      <c r="E73" s="104">
        <v>105.1</v>
      </c>
      <c r="F73" s="100">
        <f t="shared" si="2"/>
        <v>1126.2</v>
      </c>
    </row>
    <row r="74" spans="2:6" x14ac:dyDescent="0.2">
      <c r="B74" s="57">
        <f>B73+1</f>
        <v>69</v>
      </c>
      <c r="C74" s="133" t="s">
        <v>167</v>
      </c>
      <c r="D74" s="103">
        <v>181128.30000000002</v>
      </c>
      <c r="E74" s="104">
        <v>6057.7000000000007</v>
      </c>
      <c r="F74" s="100">
        <f>+D74+E74</f>
        <v>187186.00000000003</v>
      </c>
    </row>
    <row r="75" spans="2:6" x14ac:dyDescent="0.2">
      <c r="B75" s="57">
        <f>B74+1</f>
        <v>70</v>
      </c>
      <c r="C75" s="27" t="s">
        <v>145</v>
      </c>
      <c r="D75" s="103"/>
      <c r="E75" s="104"/>
      <c r="F75" s="100">
        <f>+D75+E75</f>
        <v>0</v>
      </c>
    </row>
    <row r="76" spans="2:6" x14ac:dyDescent="0.2">
      <c r="B76" s="57">
        <v>71</v>
      </c>
      <c r="C76" s="27" t="s">
        <v>78</v>
      </c>
      <c r="D76" s="103"/>
      <c r="E76" s="104"/>
      <c r="F76" s="100">
        <f>+D76+E76</f>
        <v>0</v>
      </c>
    </row>
    <row r="77" spans="2:6" x14ac:dyDescent="0.2">
      <c r="B77" s="57">
        <v>72</v>
      </c>
      <c r="C77" s="27" t="s">
        <v>79</v>
      </c>
      <c r="D77" s="103"/>
      <c r="E77" s="104"/>
      <c r="F77" s="100">
        <f t="shared" ref="F77:F93" si="3">+D77+E77</f>
        <v>0</v>
      </c>
    </row>
    <row r="78" spans="2:6" x14ac:dyDescent="0.2">
      <c r="B78" s="57">
        <v>73</v>
      </c>
      <c r="C78" s="27" t="s">
        <v>80</v>
      </c>
      <c r="D78" s="103">
        <v>719</v>
      </c>
      <c r="E78" s="104">
        <v>5020</v>
      </c>
      <c r="F78" s="100">
        <f t="shared" si="3"/>
        <v>5739</v>
      </c>
    </row>
    <row r="79" spans="2:6" x14ac:dyDescent="0.2">
      <c r="B79" s="57">
        <v>74</v>
      </c>
      <c r="C79" s="27" t="s">
        <v>81</v>
      </c>
      <c r="D79" s="103"/>
      <c r="E79" s="104"/>
      <c r="F79" s="100">
        <f t="shared" si="3"/>
        <v>0</v>
      </c>
    </row>
    <row r="80" spans="2:6" x14ac:dyDescent="0.2">
      <c r="B80" s="57">
        <v>75</v>
      </c>
      <c r="C80" s="27" t="s">
        <v>82</v>
      </c>
      <c r="D80" s="103">
        <v>0</v>
      </c>
      <c r="E80" s="104">
        <v>0</v>
      </c>
      <c r="F80" s="100">
        <f t="shared" si="3"/>
        <v>0</v>
      </c>
    </row>
    <row r="81" spans="2:6" x14ac:dyDescent="0.2">
      <c r="B81" s="57">
        <v>76</v>
      </c>
      <c r="C81" s="27" t="s">
        <v>83</v>
      </c>
      <c r="D81" s="103"/>
      <c r="E81" s="104"/>
      <c r="F81" s="100">
        <f t="shared" si="3"/>
        <v>0</v>
      </c>
    </row>
    <row r="82" spans="2:6" x14ac:dyDescent="0.2">
      <c r="B82" s="57">
        <v>77</v>
      </c>
      <c r="C82" s="27" t="s">
        <v>84</v>
      </c>
      <c r="D82" s="103"/>
      <c r="E82" s="104"/>
      <c r="F82" s="100">
        <f t="shared" si="3"/>
        <v>0</v>
      </c>
    </row>
    <row r="83" spans="2:6" x14ac:dyDescent="0.2">
      <c r="B83" s="57">
        <v>78</v>
      </c>
      <c r="C83" s="27" t="s">
        <v>85</v>
      </c>
      <c r="D83" s="103"/>
      <c r="E83" s="104"/>
      <c r="F83" s="100">
        <f t="shared" si="3"/>
        <v>0</v>
      </c>
    </row>
    <row r="84" spans="2:6" x14ac:dyDescent="0.2">
      <c r="B84" s="57">
        <v>79</v>
      </c>
      <c r="C84" s="27" t="s">
        <v>86</v>
      </c>
      <c r="D84" s="103"/>
      <c r="E84" s="104"/>
      <c r="F84" s="100">
        <f t="shared" si="3"/>
        <v>0</v>
      </c>
    </row>
    <row r="85" spans="2:6" x14ac:dyDescent="0.2">
      <c r="B85" s="57">
        <v>80</v>
      </c>
      <c r="C85" s="27" t="s">
        <v>87</v>
      </c>
      <c r="D85" s="103"/>
      <c r="E85" s="104"/>
      <c r="F85" s="100">
        <f t="shared" si="3"/>
        <v>0</v>
      </c>
    </row>
    <row r="86" spans="2:6" x14ac:dyDescent="0.2">
      <c r="B86" s="57">
        <v>81</v>
      </c>
      <c r="C86" s="27" t="s">
        <v>88</v>
      </c>
      <c r="D86" s="103">
        <v>994</v>
      </c>
      <c r="E86" s="104">
        <v>245</v>
      </c>
      <c r="F86" s="100">
        <f t="shared" si="3"/>
        <v>1239</v>
      </c>
    </row>
    <row r="87" spans="2:6" x14ac:dyDescent="0.2">
      <c r="B87" s="57">
        <v>82</v>
      </c>
      <c r="C87" s="27" t="s">
        <v>89</v>
      </c>
      <c r="D87" s="103">
        <v>147</v>
      </c>
      <c r="E87" s="104">
        <v>0</v>
      </c>
      <c r="F87" s="100">
        <f t="shared" si="3"/>
        <v>147</v>
      </c>
    </row>
    <row r="88" spans="2:6" x14ac:dyDescent="0.2">
      <c r="B88" s="57">
        <v>83</v>
      </c>
      <c r="C88" s="27" t="s">
        <v>90</v>
      </c>
      <c r="D88" s="103"/>
      <c r="E88" s="104"/>
      <c r="F88" s="100">
        <f t="shared" si="3"/>
        <v>0</v>
      </c>
    </row>
    <row r="89" spans="2:6" x14ac:dyDescent="0.2">
      <c r="B89" s="57">
        <v>84</v>
      </c>
      <c r="C89" s="27" t="s">
        <v>91</v>
      </c>
      <c r="D89" s="103">
        <v>9238.348829999999</v>
      </c>
      <c r="E89" s="104">
        <v>173.88947999999951</v>
      </c>
      <c r="F89" s="100">
        <f t="shared" si="3"/>
        <v>9412.2383099999988</v>
      </c>
    </row>
    <row r="90" spans="2:6" x14ac:dyDescent="0.2">
      <c r="B90" s="57">
        <v>85</v>
      </c>
      <c r="C90" s="27" t="s">
        <v>92</v>
      </c>
      <c r="D90" s="103"/>
      <c r="E90" s="104"/>
      <c r="F90" s="100">
        <f t="shared" si="3"/>
        <v>0</v>
      </c>
    </row>
    <row r="91" spans="2:6" x14ac:dyDescent="0.2">
      <c r="B91" s="57">
        <v>86</v>
      </c>
      <c r="C91" s="27" t="s">
        <v>93</v>
      </c>
      <c r="D91" s="103"/>
      <c r="E91" s="104"/>
      <c r="F91" s="100">
        <f t="shared" si="3"/>
        <v>0</v>
      </c>
    </row>
    <row r="92" spans="2:6" x14ac:dyDescent="0.2">
      <c r="B92" s="57">
        <v>87</v>
      </c>
      <c r="C92" s="27" t="s">
        <v>94</v>
      </c>
      <c r="D92" s="104">
        <v>0</v>
      </c>
      <c r="E92" s="104">
        <v>550</v>
      </c>
      <c r="F92" s="100">
        <f t="shared" si="3"/>
        <v>550</v>
      </c>
    </row>
    <row r="93" spans="2:6" ht="6.75" customHeight="1" thickBot="1" x14ac:dyDescent="0.25">
      <c r="B93" s="57"/>
      <c r="C93" s="27"/>
      <c r="D93" s="15"/>
      <c r="E93" s="16"/>
      <c r="F93" s="48">
        <f t="shared" si="3"/>
        <v>0</v>
      </c>
    </row>
    <row r="94" spans="2:6" ht="14.25" thickTop="1" thickBot="1" x14ac:dyDescent="0.25">
      <c r="B94" s="156" t="s">
        <v>2</v>
      </c>
      <c r="C94" s="157"/>
      <c r="D94" s="60">
        <f>+SUM(D76:D93,D6:D75)</f>
        <v>360798.19720000005</v>
      </c>
      <c r="E94" s="60">
        <f>+SUM(E76:E93,E6:E75)</f>
        <v>226374.30045000007</v>
      </c>
      <c r="F94" s="61">
        <f>+SUM(F76:F93,F6:F75)</f>
        <v>587172.49765000003</v>
      </c>
    </row>
    <row r="95" spans="2:6" x14ac:dyDescent="0.2">
      <c r="B95" s="63" t="s">
        <v>33</v>
      </c>
      <c r="C95" s="8"/>
      <c r="D95" s="68"/>
      <c r="E95" s="62"/>
      <c r="F95" s="62"/>
    </row>
    <row r="96" spans="2:6" ht="15.75" x14ac:dyDescent="0.25">
      <c r="B96" s="4" t="s">
        <v>25</v>
      </c>
      <c r="C96" s="23"/>
      <c r="D96" s="24"/>
      <c r="E96" s="24"/>
      <c r="F96" s="24"/>
    </row>
    <row r="97" spans="2:6" ht="15.75" thickBot="1" x14ac:dyDescent="0.25">
      <c r="B97" s="23"/>
      <c r="C97" s="22"/>
      <c r="D97" s="25"/>
      <c r="E97" s="25"/>
      <c r="F97" s="25"/>
    </row>
    <row r="98" spans="2:6" ht="26.25" thickBot="1" x14ac:dyDescent="0.25">
      <c r="B98" s="137" t="s">
        <v>0</v>
      </c>
      <c r="C98" s="138" t="s">
        <v>1</v>
      </c>
      <c r="D98" s="138" t="s">
        <v>17</v>
      </c>
      <c r="E98" s="138" t="s">
        <v>18</v>
      </c>
      <c r="F98" s="139" t="s">
        <v>2</v>
      </c>
    </row>
    <row r="99" spans="2:6" x14ac:dyDescent="0.2">
      <c r="B99" s="47">
        <v>1</v>
      </c>
      <c r="C99" s="27" t="s">
        <v>95</v>
      </c>
      <c r="D99" s="72"/>
      <c r="E99" s="73"/>
      <c r="F99" s="48">
        <f>+D99+E99</f>
        <v>0</v>
      </c>
    </row>
    <row r="100" spans="2:6" x14ac:dyDescent="0.2">
      <c r="B100" s="47">
        <f t="shared" ref="B100:B116" si="4">B99+1</f>
        <v>2</v>
      </c>
      <c r="C100" s="27" t="s">
        <v>96</v>
      </c>
      <c r="D100" s="72"/>
      <c r="E100" s="73"/>
      <c r="F100" s="48">
        <f t="shared" ref="F100:F116" si="5">+D100+E100</f>
        <v>0</v>
      </c>
    </row>
    <row r="101" spans="2:6" x14ac:dyDescent="0.2">
      <c r="B101" s="47">
        <f t="shared" si="4"/>
        <v>3</v>
      </c>
      <c r="C101" s="27" t="s">
        <v>146</v>
      </c>
      <c r="D101" s="74"/>
      <c r="E101" s="73"/>
      <c r="F101" s="48">
        <f t="shared" si="5"/>
        <v>0</v>
      </c>
    </row>
    <row r="102" spans="2:6" x14ac:dyDescent="0.2">
      <c r="B102" s="47">
        <f t="shared" si="4"/>
        <v>4</v>
      </c>
      <c r="C102" s="27" t="s">
        <v>147</v>
      </c>
      <c r="D102" s="72"/>
      <c r="E102" s="73"/>
      <c r="F102" s="48">
        <f t="shared" si="5"/>
        <v>0</v>
      </c>
    </row>
    <row r="103" spans="2:6" x14ac:dyDescent="0.2">
      <c r="B103" s="47">
        <f t="shared" si="4"/>
        <v>5</v>
      </c>
      <c r="C103" s="27" t="s">
        <v>97</v>
      </c>
      <c r="D103" s="74"/>
      <c r="E103" s="73"/>
      <c r="F103" s="48">
        <f t="shared" si="5"/>
        <v>0</v>
      </c>
    </row>
    <row r="104" spans="2:6" x14ac:dyDescent="0.2">
      <c r="B104" s="47">
        <f t="shared" si="4"/>
        <v>6</v>
      </c>
      <c r="C104" s="27" t="s">
        <v>157</v>
      </c>
      <c r="D104" s="72"/>
      <c r="E104" s="73"/>
      <c r="F104" s="48">
        <f t="shared" si="5"/>
        <v>0</v>
      </c>
    </row>
    <row r="105" spans="2:6" x14ac:dyDescent="0.2">
      <c r="B105" s="47">
        <f t="shared" si="4"/>
        <v>7</v>
      </c>
      <c r="C105" s="131" t="s">
        <v>164</v>
      </c>
      <c r="D105" s="72">
        <v>168.65025</v>
      </c>
      <c r="E105" s="73">
        <v>49.45</v>
      </c>
      <c r="F105" s="48">
        <f t="shared" si="5"/>
        <v>218.10025000000002</v>
      </c>
    </row>
    <row r="106" spans="2:6" x14ac:dyDescent="0.2">
      <c r="B106" s="47">
        <f t="shared" si="4"/>
        <v>8</v>
      </c>
      <c r="C106" s="27" t="s">
        <v>98</v>
      </c>
      <c r="D106" s="72"/>
      <c r="E106" s="73"/>
      <c r="F106" s="48">
        <f t="shared" si="5"/>
        <v>0</v>
      </c>
    </row>
    <row r="107" spans="2:6" x14ac:dyDescent="0.2">
      <c r="B107" s="47">
        <f t="shared" si="4"/>
        <v>9</v>
      </c>
      <c r="C107" s="27" t="s">
        <v>99</v>
      </c>
      <c r="D107" s="74"/>
      <c r="E107" s="73"/>
      <c r="F107" s="48">
        <f t="shared" si="5"/>
        <v>0</v>
      </c>
    </row>
    <row r="108" spans="2:6" x14ac:dyDescent="0.2">
      <c r="B108" s="47">
        <f t="shared" si="4"/>
        <v>10</v>
      </c>
      <c r="C108" s="27" t="s">
        <v>100</v>
      </c>
      <c r="D108" s="74"/>
      <c r="E108" s="75"/>
      <c r="F108" s="48">
        <f t="shared" si="5"/>
        <v>0</v>
      </c>
    </row>
    <row r="109" spans="2:6" x14ac:dyDescent="0.2">
      <c r="B109" s="47">
        <f t="shared" si="4"/>
        <v>11</v>
      </c>
      <c r="C109" s="27" t="s">
        <v>101</v>
      </c>
      <c r="D109" s="74">
        <v>3.9</v>
      </c>
      <c r="E109" s="73"/>
      <c r="F109" s="48">
        <f t="shared" si="5"/>
        <v>3.9</v>
      </c>
    </row>
    <row r="110" spans="2:6" x14ac:dyDescent="0.2">
      <c r="B110" s="47">
        <f t="shared" si="4"/>
        <v>12</v>
      </c>
      <c r="C110" s="27" t="s">
        <v>102</v>
      </c>
      <c r="D110" s="74"/>
      <c r="E110" s="73"/>
      <c r="F110" s="48">
        <f t="shared" si="5"/>
        <v>0</v>
      </c>
    </row>
    <row r="111" spans="2:6" x14ac:dyDescent="0.2">
      <c r="B111" s="47">
        <f t="shared" si="4"/>
        <v>13</v>
      </c>
      <c r="C111" s="27" t="s">
        <v>163</v>
      </c>
      <c r="D111" s="74"/>
      <c r="E111" s="73"/>
      <c r="F111" s="48">
        <f t="shared" si="5"/>
        <v>0</v>
      </c>
    </row>
    <row r="112" spans="2:6" x14ac:dyDescent="0.2">
      <c r="B112" s="47">
        <f t="shared" si="4"/>
        <v>14</v>
      </c>
      <c r="C112" s="27" t="s">
        <v>103</v>
      </c>
      <c r="D112" s="74"/>
      <c r="E112" s="73"/>
      <c r="F112" s="48">
        <f t="shared" si="5"/>
        <v>0</v>
      </c>
    </row>
    <row r="113" spans="2:6" x14ac:dyDescent="0.2">
      <c r="B113" s="47">
        <f t="shared" si="4"/>
        <v>15</v>
      </c>
      <c r="C113" s="131" t="s">
        <v>169</v>
      </c>
      <c r="D113" s="74"/>
      <c r="E113" s="73"/>
      <c r="F113" s="48">
        <f t="shared" si="5"/>
        <v>0</v>
      </c>
    </row>
    <row r="114" spans="2:6" x14ac:dyDescent="0.2">
      <c r="B114" s="47">
        <f t="shared" si="4"/>
        <v>16</v>
      </c>
      <c r="C114" s="131" t="s">
        <v>170</v>
      </c>
      <c r="D114" s="74">
        <v>7.1185999999999998</v>
      </c>
      <c r="E114" s="73"/>
      <c r="F114" s="48">
        <f t="shared" si="5"/>
        <v>7.1185999999999998</v>
      </c>
    </row>
    <row r="115" spans="2:6" x14ac:dyDescent="0.2">
      <c r="B115" s="47">
        <f t="shared" si="4"/>
        <v>17</v>
      </c>
      <c r="C115" s="131" t="s">
        <v>175</v>
      </c>
      <c r="D115" s="74">
        <v>3.4243000000000001</v>
      </c>
      <c r="E115" s="73"/>
      <c r="F115" s="48">
        <f t="shared" si="5"/>
        <v>3.4243000000000001</v>
      </c>
    </row>
    <row r="116" spans="2:6" x14ac:dyDescent="0.2">
      <c r="B116" s="47">
        <f t="shared" si="4"/>
        <v>18</v>
      </c>
      <c r="C116" s="27" t="s">
        <v>104</v>
      </c>
      <c r="D116" s="74">
        <v>155420.61980000001</v>
      </c>
      <c r="E116" s="73">
        <v>1744.2565699999998</v>
      </c>
      <c r="F116" s="48">
        <f t="shared" si="5"/>
        <v>157164.87637000001</v>
      </c>
    </row>
    <row r="117" spans="2:6" ht="13.5" thickBot="1" x14ac:dyDescent="0.25">
      <c r="B117" s="109"/>
      <c r="C117" s="15"/>
      <c r="D117" s="15"/>
      <c r="E117" s="16"/>
      <c r="F117" s="48"/>
    </row>
    <row r="118" spans="2:6" ht="14.25" thickTop="1" thickBot="1" x14ac:dyDescent="0.25">
      <c r="B118" s="152" t="s">
        <v>2</v>
      </c>
      <c r="C118" s="153"/>
      <c r="D118" s="60">
        <f>SUM(D99:D116)</f>
        <v>155603.71295000002</v>
      </c>
      <c r="E118" s="60">
        <f>SUM(E99:E116)</f>
        <v>1793.7065699999998</v>
      </c>
      <c r="F118" s="61">
        <f>SUM(F99:F116)</f>
        <v>157397.41952000002</v>
      </c>
    </row>
    <row r="119" spans="2:6" x14ac:dyDescent="0.2">
      <c r="B119" s="63" t="s">
        <v>33</v>
      </c>
      <c r="C119" s="8"/>
      <c r="D119" s="68"/>
      <c r="E119" s="62"/>
      <c r="F119" s="66"/>
    </row>
    <row r="120" spans="2:6" x14ac:dyDescent="0.2">
      <c r="B120" s="8"/>
      <c r="C120" s="8"/>
      <c r="D120" s="62"/>
      <c r="E120" s="62"/>
      <c r="F120" s="66"/>
    </row>
    <row r="121" spans="2:6" ht="15.75" x14ac:dyDescent="0.25">
      <c r="B121" s="23"/>
      <c r="C121" s="23"/>
      <c r="D121" s="24"/>
      <c r="E121" s="24"/>
      <c r="F121" s="24"/>
    </row>
    <row r="122" spans="2:6" ht="15.75" x14ac:dyDescent="0.25">
      <c r="B122" s="4" t="s">
        <v>26</v>
      </c>
      <c r="C122" s="23"/>
      <c r="D122" s="24"/>
      <c r="E122" s="24"/>
      <c r="F122" s="24"/>
    </row>
    <row r="123" spans="2:6" ht="15.75" thickBot="1" x14ac:dyDescent="0.25">
      <c r="B123" s="22"/>
      <c r="C123" s="22"/>
      <c r="D123" s="25"/>
      <c r="E123" s="25"/>
      <c r="F123" s="25"/>
    </row>
    <row r="124" spans="2:6" ht="26.25" thickBot="1" x14ac:dyDescent="0.25">
      <c r="B124" s="137" t="s">
        <v>0</v>
      </c>
      <c r="C124" s="138" t="s">
        <v>1</v>
      </c>
      <c r="D124" s="138" t="s">
        <v>17</v>
      </c>
      <c r="E124" s="138" t="s">
        <v>18</v>
      </c>
      <c r="F124" s="139" t="s">
        <v>2</v>
      </c>
    </row>
    <row r="125" spans="2:6" x14ac:dyDescent="0.2">
      <c r="B125" s="47">
        <v>1</v>
      </c>
      <c r="C125" s="131" t="s">
        <v>165</v>
      </c>
      <c r="D125" s="129">
        <v>865.82599949093174</v>
      </c>
      <c r="E125" s="107"/>
      <c r="F125" s="100">
        <f>+D125+E125</f>
        <v>865.82599949093174</v>
      </c>
    </row>
    <row r="126" spans="2:6" x14ac:dyDescent="0.2">
      <c r="B126" s="47">
        <f>B125+1</f>
        <v>2</v>
      </c>
      <c r="C126" s="27" t="s">
        <v>108</v>
      </c>
      <c r="D126" s="129">
        <v>73269.100000000006</v>
      </c>
      <c r="E126" s="107">
        <v>2302.6999999999998</v>
      </c>
      <c r="F126" s="100">
        <f>+D126+E126</f>
        <v>75571.8</v>
      </c>
    </row>
    <row r="127" spans="2:6" x14ac:dyDescent="0.2">
      <c r="B127" s="47">
        <f t="shared" ref="B127:B131" si="6">B126+1</f>
        <v>3</v>
      </c>
      <c r="C127" s="27" t="s">
        <v>106</v>
      </c>
      <c r="D127" s="129">
        <v>14452.2</v>
      </c>
      <c r="E127" s="104">
        <v>191.95</v>
      </c>
      <c r="F127" s="100">
        <f t="shared" ref="F127:F131" si="7">+D127+E127</f>
        <v>14644.150000000001</v>
      </c>
    </row>
    <row r="128" spans="2:6" x14ac:dyDescent="0.2">
      <c r="B128" s="47">
        <f t="shared" si="6"/>
        <v>4</v>
      </c>
      <c r="C128" s="131" t="s">
        <v>166</v>
      </c>
      <c r="D128" s="129">
        <v>139324.38481675394</v>
      </c>
      <c r="E128" s="104"/>
      <c r="F128" s="100">
        <f t="shared" si="7"/>
        <v>139324.38481675394</v>
      </c>
    </row>
    <row r="129" spans="2:6" x14ac:dyDescent="0.2">
      <c r="B129" s="47">
        <f t="shared" si="6"/>
        <v>5</v>
      </c>
      <c r="C129" s="111" t="s">
        <v>107</v>
      </c>
      <c r="D129" s="130"/>
      <c r="E129" s="112"/>
      <c r="F129" s="100">
        <f t="shared" si="7"/>
        <v>0</v>
      </c>
    </row>
    <row r="130" spans="2:6" x14ac:dyDescent="0.2">
      <c r="B130" s="47">
        <f t="shared" si="6"/>
        <v>6</v>
      </c>
      <c r="C130" s="27" t="s">
        <v>109</v>
      </c>
      <c r="D130" s="129">
        <v>102.35000000000001</v>
      </c>
      <c r="E130" s="104">
        <v>143.41000000000003</v>
      </c>
      <c r="F130" s="100">
        <f t="shared" si="7"/>
        <v>245.76000000000005</v>
      </c>
    </row>
    <row r="131" spans="2:6" x14ac:dyDescent="0.2">
      <c r="B131" s="47">
        <f t="shared" si="6"/>
        <v>7</v>
      </c>
      <c r="C131" s="27" t="s">
        <v>105</v>
      </c>
      <c r="D131" s="129"/>
      <c r="E131" s="104"/>
      <c r="F131" s="100">
        <f t="shared" si="7"/>
        <v>0</v>
      </c>
    </row>
    <row r="132" spans="2:6" ht="13.5" thickBot="1" x14ac:dyDescent="0.25">
      <c r="B132" s="58"/>
      <c r="C132" s="30"/>
      <c r="D132" s="43"/>
      <c r="E132" s="44"/>
      <c r="F132" s="48"/>
    </row>
    <row r="133" spans="2:6" ht="14.25" thickTop="1" thickBot="1" x14ac:dyDescent="0.25">
      <c r="B133" s="152" t="s">
        <v>2</v>
      </c>
      <c r="C133" s="153"/>
      <c r="D133" s="59">
        <f>SUM(D125:D132)</f>
        <v>228013.86081624488</v>
      </c>
      <c r="E133" s="59">
        <f>SUM(E125:E132)</f>
        <v>2638.0599999999995</v>
      </c>
      <c r="F133" s="61">
        <f>SUM(F125:F132)</f>
        <v>230651.92081624488</v>
      </c>
    </row>
    <row r="134" spans="2:6" x14ac:dyDescent="0.2">
      <c r="B134" s="63"/>
      <c r="C134" s="8"/>
      <c r="D134" s="64"/>
      <c r="E134" s="64"/>
      <c r="F134" s="65"/>
    </row>
    <row r="135" spans="2:6" x14ac:dyDescent="0.2">
      <c r="B135" s="63"/>
      <c r="C135" s="8"/>
      <c r="D135" s="64"/>
      <c r="E135" s="64"/>
      <c r="F135" s="65"/>
    </row>
    <row r="136" spans="2:6" ht="13.5" thickBot="1" x14ac:dyDescent="0.25">
      <c r="B136" s="21"/>
      <c r="C136" s="21"/>
      <c r="D136" s="45"/>
      <c r="E136" s="45"/>
      <c r="F136" s="45"/>
    </row>
    <row r="137" spans="2:6" ht="13.5" thickBot="1" x14ac:dyDescent="0.25">
      <c r="B137" s="154" t="s">
        <v>31</v>
      </c>
      <c r="C137" s="155"/>
      <c r="D137" s="136">
        <f>+D133+D118+D94</f>
        <v>744415.77096624498</v>
      </c>
      <c r="E137" s="136">
        <f>+E133+E118+E94</f>
        <v>230806.06702000007</v>
      </c>
      <c r="F137" s="136">
        <f>+F133+F118+F94</f>
        <v>975221.83798624494</v>
      </c>
    </row>
    <row r="138" spans="2:6" ht="15" x14ac:dyDescent="0.2">
      <c r="B138" s="22"/>
      <c r="C138" s="22"/>
      <c r="D138" s="67"/>
      <c r="E138" s="22"/>
      <c r="F138" s="22"/>
    </row>
    <row r="139" spans="2:6" ht="15" x14ac:dyDescent="0.2">
      <c r="B139" s="22"/>
      <c r="C139" s="22"/>
      <c r="D139" s="22"/>
      <c r="E139" s="22"/>
      <c r="F139" s="22"/>
    </row>
    <row r="140" spans="2:6" ht="15" x14ac:dyDescent="0.2">
      <c r="B140" s="22"/>
      <c r="C140" s="22" t="s">
        <v>14</v>
      </c>
      <c r="D140" s="22"/>
      <c r="E140" s="22"/>
      <c r="F140" s="22"/>
    </row>
    <row r="141" spans="2:6" ht="15" x14ac:dyDescent="0.2">
      <c r="B141" s="22"/>
      <c r="C141" s="22"/>
      <c r="D141" s="22"/>
      <c r="E141" s="22"/>
      <c r="F141" s="22"/>
    </row>
    <row r="142" spans="2:6" ht="15" x14ac:dyDescent="0.2">
      <c r="B142" s="22"/>
      <c r="C142" s="22"/>
      <c r="D142" s="22"/>
      <c r="E142" s="22"/>
      <c r="F142" s="22"/>
    </row>
    <row r="143" spans="2:6" ht="15" x14ac:dyDescent="0.2">
      <c r="B143" s="22"/>
      <c r="C143" s="22"/>
      <c r="D143" s="22"/>
      <c r="E143" s="22"/>
      <c r="F143" s="22"/>
    </row>
    <row r="144" spans="2:6" ht="15" x14ac:dyDescent="0.2">
      <c r="B144" s="22"/>
      <c r="C144" s="22"/>
      <c r="D144" s="22"/>
      <c r="E144" s="22"/>
      <c r="F144" s="22"/>
    </row>
    <row r="145" spans="2:6" ht="15" x14ac:dyDescent="0.2">
      <c r="B145" s="22"/>
      <c r="C145" s="22"/>
      <c r="D145" s="22"/>
      <c r="E145" s="22"/>
      <c r="F145" s="22"/>
    </row>
    <row r="146" spans="2:6" ht="15" x14ac:dyDescent="0.2">
      <c r="B146" s="22"/>
      <c r="C146" s="22"/>
      <c r="D146" s="22"/>
      <c r="E146" s="22"/>
      <c r="F146" s="22"/>
    </row>
    <row r="147" spans="2:6" ht="15" x14ac:dyDescent="0.2">
      <c r="B147" s="22"/>
      <c r="C147" s="22"/>
      <c r="D147" s="22"/>
      <c r="E147" s="22"/>
      <c r="F147" s="22"/>
    </row>
    <row r="148" spans="2:6" ht="15" x14ac:dyDescent="0.2">
      <c r="B148" s="22"/>
      <c r="C148" s="22"/>
      <c r="D148" s="22"/>
      <c r="E148" s="22"/>
      <c r="F148" s="22"/>
    </row>
    <row r="149" spans="2:6" ht="15" x14ac:dyDescent="0.2">
      <c r="B149" s="22"/>
      <c r="C149" s="22"/>
      <c r="D149" s="22"/>
      <c r="E149" s="22"/>
      <c r="F149" s="22"/>
    </row>
    <row r="150" spans="2:6" ht="15" x14ac:dyDescent="0.2">
      <c r="B150" s="22"/>
      <c r="C150" s="22"/>
      <c r="D150" s="22"/>
      <c r="E150" s="22"/>
      <c r="F150" s="22"/>
    </row>
    <row r="151" spans="2:6" ht="15" x14ac:dyDescent="0.2">
      <c r="B151" s="22"/>
      <c r="C151" s="22"/>
      <c r="D151" s="22"/>
      <c r="E151" s="22"/>
      <c r="F151" s="22"/>
    </row>
    <row r="152" spans="2:6" ht="15" x14ac:dyDescent="0.2">
      <c r="B152" s="22"/>
      <c r="C152" s="22"/>
      <c r="D152" s="22"/>
      <c r="E152" s="22"/>
      <c r="F152" s="22"/>
    </row>
    <row r="153" spans="2:6" ht="15" x14ac:dyDescent="0.2">
      <c r="B153" s="22"/>
      <c r="C153" s="22"/>
      <c r="D153" s="22"/>
      <c r="E153" s="22"/>
      <c r="F153" s="22"/>
    </row>
    <row r="154" spans="2:6" ht="15" x14ac:dyDescent="0.2">
      <c r="B154" s="22"/>
      <c r="C154" s="22"/>
      <c r="D154" s="22"/>
      <c r="E154" s="22"/>
      <c r="F154" s="22"/>
    </row>
    <row r="155" spans="2:6" ht="15" x14ac:dyDescent="0.2">
      <c r="B155" s="22"/>
      <c r="C155" s="22"/>
      <c r="D155" s="22"/>
      <c r="E155" s="22"/>
      <c r="F155" s="22"/>
    </row>
    <row r="156" spans="2:6" ht="15" x14ac:dyDescent="0.2">
      <c r="B156" s="22"/>
      <c r="C156" s="22"/>
      <c r="D156" s="22"/>
      <c r="E156" s="22"/>
      <c r="F156" s="22"/>
    </row>
    <row r="157" spans="2:6" ht="15" x14ac:dyDescent="0.2">
      <c r="B157" s="22"/>
      <c r="C157" s="22"/>
      <c r="D157" s="22"/>
      <c r="E157" s="22"/>
      <c r="F157" s="22"/>
    </row>
    <row r="158" spans="2:6" ht="15" x14ac:dyDescent="0.2">
      <c r="B158" s="22"/>
      <c r="C158" s="22"/>
      <c r="D158" s="22"/>
      <c r="E158" s="22"/>
      <c r="F158" s="22"/>
    </row>
    <row r="159" spans="2:6" ht="15" x14ac:dyDescent="0.2">
      <c r="B159" s="22"/>
      <c r="C159" s="22"/>
      <c r="D159" s="22"/>
      <c r="E159" s="22"/>
      <c r="F159" s="22"/>
    </row>
  </sheetData>
  <mergeCells count="5">
    <mergeCell ref="B2:C2"/>
    <mergeCell ref="B133:C133"/>
    <mergeCell ref="B137:C137"/>
    <mergeCell ref="B94:C94"/>
    <mergeCell ref="B118:C118"/>
  </mergeCells>
  <phoneticPr fontId="0" type="noConversion"/>
  <pageMargins left="0.78740157480314965" right="0.59055118110236227" top="0.78740157480314965" bottom="0.59055118110236227" header="0" footer="0"/>
  <pageSetup paperSize="9" scale="72" fitToHeight="0" orientation="portrait" horizontalDpi="300" verticalDpi="300" r:id="rId1"/>
  <headerFooter alignWithMargins="0"/>
  <rowBreaks count="1" manualBreakCount="1">
    <brk id="120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6"/>
  <sheetViews>
    <sheetView showGridLines="0" view="pageBreakPreview" zoomScale="85" zoomScaleNormal="70" zoomScaleSheetLayoutView="85" workbookViewId="0">
      <selection activeCell="C66" sqref="C66"/>
    </sheetView>
  </sheetViews>
  <sheetFormatPr baseColWidth="10" defaultRowHeight="12.75" x14ac:dyDescent="0.2"/>
  <cols>
    <col min="1" max="1" width="2.5703125" customWidth="1"/>
    <col min="2" max="2" width="6" customWidth="1"/>
    <col min="3" max="3" width="81.85546875" customWidth="1"/>
    <col min="4" max="4" width="14.28515625" customWidth="1"/>
    <col min="5" max="5" width="17.140625" customWidth="1"/>
    <col min="6" max="6" width="17" customWidth="1"/>
    <col min="7" max="7" width="0.5703125" customWidth="1"/>
    <col min="8" max="8" width="11.42578125" style="69"/>
    <col min="9" max="9" width="25.28515625" style="69" bestFit="1" customWidth="1"/>
    <col min="10" max="10" width="28.5703125" style="69" bestFit="1" customWidth="1"/>
    <col min="11" max="11" width="12.7109375" style="69" bestFit="1" customWidth="1"/>
    <col min="12" max="13" width="11.42578125" style="69"/>
  </cols>
  <sheetData>
    <row r="1" spans="1:14" ht="15.75" x14ac:dyDescent="0.25">
      <c r="A1" s="4" t="s">
        <v>154</v>
      </c>
      <c r="C1" s="7"/>
      <c r="D1" s="7"/>
      <c r="E1" s="7"/>
    </row>
    <row r="2" spans="1:14" ht="15.75" x14ac:dyDescent="0.25">
      <c r="B2" s="4"/>
      <c r="C2" s="4"/>
      <c r="D2" s="7"/>
      <c r="E2" s="7"/>
    </row>
    <row r="3" spans="1:14" x14ac:dyDescent="0.2">
      <c r="B3" s="7"/>
      <c r="C3" s="7"/>
      <c r="D3" s="7"/>
      <c r="E3" s="7"/>
    </row>
    <row r="4" spans="1:14" x14ac:dyDescent="0.2">
      <c r="B4" s="7" t="s">
        <v>27</v>
      </c>
      <c r="C4" s="7"/>
      <c r="D4" s="77"/>
      <c r="E4" s="7"/>
      <c r="H4" s="79"/>
      <c r="I4" s="79"/>
      <c r="J4" s="79"/>
      <c r="K4" s="79"/>
      <c r="L4" s="79"/>
      <c r="M4" s="79"/>
      <c r="N4" s="79"/>
    </row>
    <row r="5" spans="1:14" x14ac:dyDescent="0.2">
      <c r="H5" s="79"/>
      <c r="I5" s="79"/>
      <c r="J5" s="79"/>
      <c r="K5" s="79"/>
      <c r="L5" s="79"/>
      <c r="M5" s="79"/>
      <c r="N5" s="79"/>
    </row>
    <row r="6" spans="1:14" ht="25.5" x14ac:dyDescent="0.2">
      <c r="B6" s="134" t="s">
        <v>0</v>
      </c>
      <c r="C6" s="134" t="s">
        <v>1</v>
      </c>
      <c r="D6" s="134" t="s">
        <v>17</v>
      </c>
      <c r="E6" s="134" t="s">
        <v>18</v>
      </c>
      <c r="F6" s="134" t="s">
        <v>2</v>
      </c>
      <c r="H6" s="79"/>
      <c r="I6" s="82" t="str">
        <f>D6</f>
        <v>Inversiones eléctricas</v>
      </c>
      <c r="J6" s="82" t="str">
        <f>E6</f>
        <v>Inversiones no eléctricas</v>
      </c>
      <c r="K6" s="79"/>
      <c r="L6" s="79"/>
      <c r="M6" s="82" t="s">
        <v>2</v>
      </c>
      <c r="N6" s="79"/>
    </row>
    <row r="7" spans="1:14" x14ac:dyDescent="0.2">
      <c r="B7" s="10">
        <v>1</v>
      </c>
      <c r="C7" s="38" t="s">
        <v>148</v>
      </c>
      <c r="D7" s="18">
        <v>12078</v>
      </c>
      <c r="E7" s="51">
        <v>954</v>
      </c>
      <c r="F7" s="52">
        <f>+D7+E7</f>
        <v>13032</v>
      </c>
      <c r="H7" s="79" t="s">
        <v>11</v>
      </c>
      <c r="I7" s="84">
        <f>D12</f>
        <v>13278.675100914797</v>
      </c>
      <c r="J7" s="84">
        <f>E12</f>
        <v>1800.1647368421052</v>
      </c>
      <c r="K7" s="79"/>
      <c r="L7" s="79" t="s">
        <v>11</v>
      </c>
      <c r="M7" s="84">
        <f>SUM(I7:J7)</f>
        <v>15078.839837756903</v>
      </c>
      <c r="N7" s="79"/>
    </row>
    <row r="8" spans="1:14" x14ac:dyDescent="0.2">
      <c r="B8" s="11">
        <f>B7+1</f>
        <v>2</v>
      </c>
      <c r="C8" s="27" t="s">
        <v>149</v>
      </c>
      <c r="D8" s="19">
        <v>126.1</v>
      </c>
      <c r="E8" s="39"/>
      <c r="F8" s="5">
        <f t="shared" ref="F8:F11" si="0">+D8+E8</f>
        <v>126.1</v>
      </c>
      <c r="H8" s="79" t="s">
        <v>13</v>
      </c>
      <c r="I8" s="84">
        <f>D30</f>
        <v>134517.23564761406</v>
      </c>
      <c r="J8" s="84">
        <f>E30</f>
        <v>11684.818342947037</v>
      </c>
      <c r="K8" s="79"/>
      <c r="L8" s="79" t="s">
        <v>13</v>
      </c>
      <c r="M8" s="84">
        <f>SUM(I8:J8)</f>
        <v>146202.05399056111</v>
      </c>
      <c r="N8" s="79"/>
    </row>
    <row r="9" spans="1:14" x14ac:dyDescent="0.2">
      <c r="B9" s="11">
        <f>B8+1</f>
        <v>3</v>
      </c>
      <c r="C9" s="27" t="s">
        <v>150</v>
      </c>
      <c r="D9" s="49">
        <v>19.8</v>
      </c>
      <c r="E9" s="39"/>
      <c r="F9" s="53">
        <f t="shared" si="0"/>
        <v>19.8</v>
      </c>
      <c r="H9" s="79"/>
      <c r="I9" s="84"/>
      <c r="J9" s="84"/>
      <c r="K9" s="79"/>
      <c r="L9" s="79" t="s">
        <v>20</v>
      </c>
      <c r="M9" s="84">
        <f>F61</f>
        <v>103074.35081279498</v>
      </c>
      <c r="N9" s="79"/>
    </row>
    <row r="10" spans="1:14" x14ac:dyDescent="0.2">
      <c r="B10" s="11">
        <f>B9+1</f>
        <v>4</v>
      </c>
      <c r="C10" s="27" t="s">
        <v>158</v>
      </c>
      <c r="D10" s="19">
        <v>398.67510091479687</v>
      </c>
      <c r="E10" s="39">
        <v>592.36473684210523</v>
      </c>
      <c r="F10" s="5">
        <f t="shared" si="0"/>
        <v>991.0398377569021</v>
      </c>
      <c r="H10" s="79"/>
      <c r="I10" s="79"/>
      <c r="J10" s="79"/>
      <c r="K10" s="79"/>
      <c r="L10" s="79"/>
      <c r="M10" s="84"/>
      <c r="N10" s="79"/>
    </row>
    <row r="11" spans="1:14" ht="13.5" thickBot="1" x14ac:dyDescent="0.25">
      <c r="B11" s="17">
        <f>B10+1</f>
        <v>5</v>
      </c>
      <c r="C11" s="30" t="s">
        <v>110</v>
      </c>
      <c r="D11" s="20">
        <v>656.1</v>
      </c>
      <c r="E11" s="40">
        <v>253.8</v>
      </c>
      <c r="F11" s="6">
        <f t="shared" si="0"/>
        <v>909.90000000000009</v>
      </c>
      <c r="H11" s="79"/>
      <c r="I11" s="79"/>
      <c r="J11" s="79"/>
      <c r="K11" s="79"/>
      <c r="L11" s="79"/>
      <c r="M11" s="79"/>
      <c r="N11" s="79"/>
    </row>
    <row r="12" spans="1:14" ht="13.5" thickTop="1" x14ac:dyDescent="0.2">
      <c r="B12" s="161" t="s">
        <v>2</v>
      </c>
      <c r="C12" s="161"/>
      <c r="D12" s="50">
        <f>SUM(D7:D11)</f>
        <v>13278.675100914797</v>
      </c>
      <c r="E12" s="50">
        <f>SUM(E7:E11)</f>
        <v>1800.1647368421052</v>
      </c>
      <c r="F12" s="50">
        <f>SUM(F7:F11)</f>
        <v>15078.839837756901</v>
      </c>
      <c r="H12" s="79"/>
      <c r="I12" s="79"/>
      <c r="J12" s="79"/>
      <c r="K12" s="79"/>
      <c r="L12" s="79"/>
      <c r="M12" s="79"/>
      <c r="N12" s="79"/>
    </row>
    <row r="13" spans="1:14" x14ac:dyDescent="0.2">
      <c r="B13" s="8"/>
      <c r="C13" s="8"/>
      <c r="D13" s="9"/>
      <c r="E13" s="9"/>
      <c r="F13" s="9"/>
      <c r="H13" s="79"/>
      <c r="I13" s="79"/>
      <c r="J13" s="79"/>
      <c r="K13" s="79"/>
      <c r="L13" s="79"/>
      <c r="M13" s="79"/>
      <c r="N13" s="79"/>
    </row>
    <row r="14" spans="1:14" x14ac:dyDescent="0.2">
      <c r="B14" s="2"/>
      <c r="C14" s="2"/>
      <c r="D14" s="1"/>
      <c r="E14" s="1"/>
      <c r="F14" s="1"/>
      <c r="H14" s="79"/>
      <c r="I14" s="79"/>
      <c r="J14" s="79"/>
      <c r="K14" s="79"/>
      <c r="L14" s="79"/>
      <c r="M14" s="79"/>
      <c r="N14" s="79"/>
    </row>
    <row r="15" spans="1:14" x14ac:dyDescent="0.2">
      <c r="B15" s="7" t="s">
        <v>28</v>
      </c>
      <c r="C15" s="2"/>
      <c r="D15" s="1"/>
      <c r="E15" s="1"/>
      <c r="F15" s="1"/>
      <c r="H15" s="79"/>
      <c r="I15" s="79"/>
      <c r="J15" s="79"/>
      <c r="K15" s="79"/>
      <c r="L15" s="79"/>
      <c r="M15" s="79"/>
      <c r="N15" s="79"/>
    </row>
    <row r="16" spans="1:14" x14ac:dyDescent="0.2">
      <c r="B16" s="2"/>
      <c r="C16" s="2"/>
      <c r="D16" s="1"/>
      <c r="E16" s="1"/>
      <c r="F16" s="1"/>
      <c r="H16" s="79"/>
      <c r="I16" s="79"/>
      <c r="J16" s="85"/>
      <c r="K16" s="79"/>
      <c r="L16" s="79"/>
      <c r="M16" s="79"/>
      <c r="N16" s="79"/>
    </row>
    <row r="17" spans="2:9" ht="25.5" x14ac:dyDescent="0.2">
      <c r="B17" s="134" t="s">
        <v>0</v>
      </c>
      <c r="C17" s="134" t="s">
        <v>1</v>
      </c>
      <c r="D17" s="134" t="s">
        <v>17</v>
      </c>
      <c r="E17" s="134" t="s">
        <v>18</v>
      </c>
      <c r="F17" s="134" t="s">
        <v>2</v>
      </c>
    </row>
    <row r="18" spans="2:9" ht="14.25" x14ac:dyDescent="0.2">
      <c r="B18" s="28">
        <v>1</v>
      </c>
      <c r="C18" s="26" t="s">
        <v>151</v>
      </c>
      <c r="D18" s="41">
        <v>4966.4328788673311</v>
      </c>
      <c r="E18" s="42"/>
      <c r="F18" s="31">
        <f>SUM(D18:E18)</f>
        <v>4966.4328788673311</v>
      </c>
    </row>
    <row r="19" spans="2:9" ht="14.25" x14ac:dyDescent="0.2">
      <c r="B19" s="28">
        <f t="shared" ref="B19:B26" si="1">B18+1</f>
        <v>2</v>
      </c>
      <c r="C19" s="26" t="s">
        <v>111</v>
      </c>
      <c r="D19" s="54">
        <v>18545.304142632405</v>
      </c>
      <c r="E19" s="33"/>
      <c r="F19" s="54">
        <f t="shared" ref="F19:F28" si="2">SUM(D19:E19)</f>
        <v>18545.304142632405</v>
      </c>
    </row>
    <row r="20" spans="2:9" ht="14.25" x14ac:dyDescent="0.2">
      <c r="B20" s="28">
        <f t="shared" si="1"/>
        <v>3</v>
      </c>
      <c r="C20" s="26" t="s">
        <v>112</v>
      </c>
      <c r="D20" s="54">
        <v>4037.8015207131621</v>
      </c>
      <c r="E20" s="55"/>
      <c r="F20" s="54">
        <f t="shared" si="2"/>
        <v>4037.8015207131621</v>
      </c>
    </row>
    <row r="21" spans="2:9" ht="14.25" x14ac:dyDescent="0.2">
      <c r="B21" s="28">
        <f t="shared" si="1"/>
        <v>4</v>
      </c>
      <c r="C21" s="26" t="s">
        <v>113</v>
      </c>
      <c r="D21" s="32">
        <v>14937.54</v>
      </c>
      <c r="E21" s="33">
        <v>662.84</v>
      </c>
      <c r="F21" s="54">
        <f t="shared" si="2"/>
        <v>15600.380000000001</v>
      </c>
    </row>
    <row r="22" spans="2:9" ht="14.25" x14ac:dyDescent="0.2">
      <c r="B22" s="28">
        <f t="shared" si="1"/>
        <v>5</v>
      </c>
      <c r="C22" s="26" t="s">
        <v>114</v>
      </c>
      <c r="D22" s="54">
        <v>4291.6659674882012</v>
      </c>
      <c r="E22" s="33"/>
      <c r="F22" s="54">
        <f t="shared" si="2"/>
        <v>4291.6659674882012</v>
      </c>
    </row>
    <row r="23" spans="2:9" ht="14.25" x14ac:dyDescent="0.2">
      <c r="B23" s="28">
        <f t="shared" si="1"/>
        <v>6</v>
      </c>
      <c r="C23" s="26" t="s">
        <v>115</v>
      </c>
      <c r="D23" s="54">
        <v>22631.064237021499</v>
      </c>
      <c r="E23" s="55"/>
      <c r="F23" s="54">
        <f t="shared" si="2"/>
        <v>22631.064237021499</v>
      </c>
    </row>
    <row r="24" spans="2:9" ht="14.25" x14ac:dyDescent="0.2">
      <c r="B24" s="28">
        <f t="shared" si="1"/>
        <v>7</v>
      </c>
      <c r="C24" s="26" t="s">
        <v>116</v>
      </c>
      <c r="D24" s="54">
        <v>16760.044572627161</v>
      </c>
      <c r="E24" s="33">
        <v>1002.3783429470371</v>
      </c>
      <c r="F24" s="54">
        <f t="shared" si="2"/>
        <v>17762.4229155742</v>
      </c>
    </row>
    <row r="25" spans="2:9" ht="14.25" x14ac:dyDescent="0.2">
      <c r="B25" s="28">
        <f t="shared" si="1"/>
        <v>8</v>
      </c>
      <c r="C25" s="26" t="s">
        <v>117</v>
      </c>
      <c r="D25" s="54">
        <v>13679.8</v>
      </c>
      <c r="E25" s="33">
        <v>10019.6</v>
      </c>
      <c r="F25" s="54">
        <f t="shared" si="2"/>
        <v>23699.4</v>
      </c>
    </row>
    <row r="26" spans="2:9" ht="14.25" x14ac:dyDescent="0.2">
      <c r="B26" s="28">
        <f t="shared" si="1"/>
        <v>9</v>
      </c>
      <c r="C26" s="26" t="s">
        <v>118</v>
      </c>
      <c r="D26" s="54">
        <v>16428.687991609859</v>
      </c>
      <c r="E26" s="33"/>
      <c r="F26" s="54">
        <f t="shared" si="2"/>
        <v>16428.687991609859</v>
      </c>
    </row>
    <row r="27" spans="2:9" ht="14.25" x14ac:dyDescent="0.2">
      <c r="B27" s="28">
        <v>10</v>
      </c>
      <c r="C27" s="26" t="s">
        <v>119</v>
      </c>
      <c r="D27" s="54">
        <v>4000.0731515469324</v>
      </c>
      <c r="E27" s="33"/>
      <c r="F27" s="54">
        <f t="shared" si="2"/>
        <v>4000.0731515469324</v>
      </c>
    </row>
    <row r="28" spans="2:9" ht="14.25" x14ac:dyDescent="0.2">
      <c r="B28" s="28">
        <v>11</v>
      </c>
      <c r="C28" s="26" t="s">
        <v>120</v>
      </c>
      <c r="D28" s="32">
        <v>14238.821185107499</v>
      </c>
      <c r="E28" s="33"/>
      <c r="F28" s="54">
        <f t="shared" si="2"/>
        <v>14238.821185107499</v>
      </c>
    </row>
    <row r="29" spans="2:9" ht="15" thickBot="1" x14ac:dyDescent="0.25">
      <c r="B29" s="29"/>
      <c r="C29" s="37"/>
      <c r="D29" s="34"/>
      <c r="E29" s="35"/>
      <c r="F29" s="54"/>
    </row>
    <row r="30" spans="2:9" ht="15.75" thickTop="1" x14ac:dyDescent="0.25">
      <c r="B30" s="160" t="s">
        <v>2</v>
      </c>
      <c r="C30" s="160"/>
      <c r="D30" s="56">
        <f>SUM(D18:D29)</f>
        <v>134517.23564761406</v>
      </c>
      <c r="E30" s="56">
        <f>SUM(E18:E29)</f>
        <v>11684.818342947037</v>
      </c>
      <c r="F30" s="108">
        <f>SUM(F18:F29)</f>
        <v>146202.05399056108</v>
      </c>
    </row>
    <row r="31" spans="2:9" ht="14.25" x14ac:dyDescent="0.2">
      <c r="B31" s="36"/>
      <c r="C31" s="36"/>
      <c r="D31" s="36"/>
      <c r="E31" s="36"/>
      <c r="F31" s="36"/>
    </row>
    <row r="32" spans="2:9" ht="15" x14ac:dyDescent="0.25">
      <c r="B32" s="159" t="s">
        <v>3</v>
      </c>
      <c r="C32" s="159"/>
      <c r="D32" s="140">
        <f>D12+D30</f>
        <v>147795.91074852884</v>
      </c>
      <c r="E32" s="140">
        <f>E12+E30</f>
        <v>13484.983079789143</v>
      </c>
      <c r="F32" s="140">
        <f>F12+F30</f>
        <v>161280.89382831799</v>
      </c>
      <c r="I32" s="70"/>
    </row>
    <row r="57" spans="2:12" ht="15.75" x14ac:dyDescent="0.25">
      <c r="B57" s="4" t="s">
        <v>155</v>
      </c>
      <c r="C57" s="7"/>
    </row>
    <row r="58" spans="2:12" ht="9" customHeight="1" x14ac:dyDescent="0.25">
      <c r="B58" s="4"/>
      <c r="C58" s="4"/>
    </row>
    <row r="59" spans="2:12" ht="8.4499999999999993" customHeight="1" x14ac:dyDescent="0.25">
      <c r="B59" s="7"/>
      <c r="C59" s="3"/>
    </row>
    <row r="60" spans="2:12" ht="18.600000000000001" customHeight="1" x14ac:dyDescent="0.2">
      <c r="B60" s="141" t="s">
        <v>0</v>
      </c>
      <c r="C60" s="162" t="s">
        <v>4</v>
      </c>
      <c r="D60" s="163"/>
      <c r="E60" s="164"/>
      <c r="F60" s="141" t="s">
        <v>2</v>
      </c>
    </row>
    <row r="61" spans="2:12" ht="15" x14ac:dyDescent="0.25">
      <c r="B61" s="98">
        <v>1</v>
      </c>
      <c r="C61" s="158" t="s">
        <v>22</v>
      </c>
      <c r="D61" s="158"/>
      <c r="E61" s="158"/>
      <c r="F61" s="99">
        <v>103074.35081279498</v>
      </c>
      <c r="J61" s="70"/>
      <c r="K61" s="70"/>
      <c r="L61" s="70"/>
    </row>
    <row r="66" spans="6:6" x14ac:dyDescent="0.2">
      <c r="F66" s="1"/>
    </row>
  </sheetData>
  <mergeCells count="5">
    <mergeCell ref="C61:E61"/>
    <mergeCell ref="B32:C32"/>
    <mergeCell ref="B30:C30"/>
    <mergeCell ref="B12:C12"/>
    <mergeCell ref="C60:E60"/>
  </mergeCells>
  <phoneticPr fontId="0" type="noConversion"/>
  <pageMargins left="0.78740157480314965" right="0.59055118110236227" top="0.78740157480314965" bottom="0.59055118110236227" header="0" footer="0"/>
  <pageSetup paperSize="9" scale="64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9"/>
  <sheetViews>
    <sheetView view="pageBreakPreview" zoomScale="90" zoomScaleNormal="90" zoomScaleSheetLayoutView="90" workbookViewId="0">
      <selection activeCell="B12" sqref="B12"/>
    </sheetView>
  </sheetViews>
  <sheetFormatPr baseColWidth="10" defaultColWidth="11.42578125" defaultRowHeight="12.75" x14ac:dyDescent="0.2"/>
  <cols>
    <col min="1" max="1" width="2.140625" style="14" customWidth="1"/>
    <col min="2" max="2" width="6.42578125" style="14" customWidth="1"/>
    <col min="3" max="3" width="63" style="14" customWidth="1"/>
    <col min="4" max="4" width="17.42578125" style="14" customWidth="1"/>
    <col min="5" max="5" width="15.140625" style="14" customWidth="1"/>
    <col min="6" max="6" width="5.85546875" style="14" customWidth="1"/>
    <col min="7" max="16384" width="11.42578125" style="14"/>
  </cols>
  <sheetData>
    <row r="1" spans="1:5" ht="19.5" customHeight="1" x14ac:dyDescent="0.25">
      <c r="A1" s="87" t="s">
        <v>159</v>
      </c>
      <c r="B1" s="87"/>
      <c r="C1" s="87"/>
      <c r="D1" s="87"/>
    </row>
    <row r="2" spans="1:5" ht="12.75" customHeight="1" x14ac:dyDescent="0.2">
      <c r="B2" s="88"/>
    </row>
    <row r="3" spans="1:5" ht="12.75" customHeight="1" x14ac:dyDescent="0.25">
      <c r="B3" s="167" t="s">
        <v>160</v>
      </c>
      <c r="C3" s="167"/>
      <c r="D3" s="167"/>
      <c r="E3" s="167"/>
    </row>
    <row r="4" spans="1:5" ht="12.75" customHeight="1" thickBot="1" x14ac:dyDescent="0.25"/>
    <row r="5" spans="1:5" s="92" customFormat="1" ht="18.75" customHeight="1" thickBot="1" x14ac:dyDescent="0.25">
      <c r="B5" s="142" t="s">
        <v>0</v>
      </c>
      <c r="C5" s="143" t="s">
        <v>1</v>
      </c>
      <c r="D5" s="138" t="s">
        <v>19</v>
      </c>
      <c r="E5" s="139" t="s">
        <v>2</v>
      </c>
    </row>
    <row r="6" spans="1:5" s="92" customFormat="1" ht="18.75" customHeight="1" x14ac:dyDescent="0.2">
      <c r="B6" s="93">
        <v>1</v>
      </c>
      <c r="C6" s="96" t="s">
        <v>63</v>
      </c>
      <c r="D6" s="89" t="s">
        <v>34</v>
      </c>
      <c r="E6" s="94">
        <v>362752.32000000007</v>
      </c>
    </row>
    <row r="7" spans="1:5" s="92" customFormat="1" ht="18.75" customHeight="1" x14ac:dyDescent="0.2">
      <c r="B7" s="93">
        <v>2</v>
      </c>
      <c r="C7" s="96" t="s">
        <v>167</v>
      </c>
      <c r="D7" s="89" t="s">
        <v>34</v>
      </c>
      <c r="E7" s="94">
        <v>187186.00000000003</v>
      </c>
    </row>
    <row r="8" spans="1:5" s="92" customFormat="1" ht="18.75" customHeight="1" x14ac:dyDescent="0.2">
      <c r="B8" s="93">
        <v>3</v>
      </c>
      <c r="C8" s="97" t="s">
        <v>64</v>
      </c>
      <c r="D8" s="132" t="s">
        <v>34</v>
      </c>
      <c r="E8" s="94">
        <v>13133.98</v>
      </c>
    </row>
    <row r="9" spans="1:5" s="92" customFormat="1" ht="18.75" customHeight="1" x14ac:dyDescent="0.2">
      <c r="B9" s="93">
        <v>4</v>
      </c>
      <c r="C9" s="97" t="s">
        <v>148</v>
      </c>
      <c r="D9" s="132" t="s">
        <v>35</v>
      </c>
      <c r="E9" s="94">
        <v>13032</v>
      </c>
    </row>
    <row r="10" spans="1:5" s="92" customFormat="1" ht="18.75" customHeight="1" x14ac:dyDescent="0.2">
      <c r="B10" s="93">
        <v>5</v>
      </c>
      <c r="C10" s="96" t="s">
        <v>91</v>
      </c>
      <c r="D10" s="89" t="s">
        <v>34</v>
      </c>
      <c r="E10" s="94">
        <v>9412.2383099999988</v>
      </c>
    </row>
    <row r="11" spans="1:5" s="92" customFormat="1" ht="18.75" customHeight="1" thickBot="1" x14ac:dyDescent="0.25">
      <c r="B11" s="165" t="s">
        <v>2</v>
      </c>
      <c r="C11" s="166"/>
      <c r="D11" s="166"/>
      <c r="E11" s="95">
        <f>SUM(E6:E10)</f>
        <v>585516.53831000009</v>
      </c>
    </row>
    <row r="12" spans="1:5" ht="12.75" customHeight="1" x14ac:dyDescent="0.2">
      <c r="B12" s="90"/>
      <c r="C12" s="90"/>
      <c r="D12" s="90"/>
      <c r="E12" s="91"/>
    </row>
    <row r="13" spans="1:5" ht="12.75" customHeight="1" x14ac:dyDescent="0.2">
      <c r="B13" s="90"/>
      <c r="C13" s="90"/>
      <c r="D13" s="90"/>
      <c r="E13" s="91"/>
    </row>
    <row r="14" spans="1:5" ht="12.75" customHeight="1" x14ac:dyDescent="0.2">
      <c r="B14" s="90"/>
      <c r="C14" s="90"/>
      <c r="D14" s="90"/>
      <c r="E14" s="91"/>
    </row>
    <row r="15" spans="1:5" ht="12.75" customHeight="1" x14ac:dyDescent="0.2">
      <c r="B15" s="90"/>
      <c r="C15" s="90"/>
      <c r="D15" s="90"/>
      <c r="E15" s="91"/>
    </row>
    <row r="16" spans="1:5" ht="12.75" customHeight="1" x14ac:dyDescent="0.2">
      <c r="B16" s="90"/>
      <c r="C16" s="90"/>
      <c r="D16" s="90"/>
      <c r="E16" s="91"/>
    </row>
    <row r="17" spans="2:5" ht="12.75" customHeight="1" x14ac:dyDescent="0.2">
      <c r="B17" s="90"/>
      <c r="C17" s="90"/>
      <c r="D17" s="90"/>
      <c r="E17" s="91"/>
    </row>
    <row r="18" spans="2:5" ht="12.75" customHeight="1" x14ac:dyDescent="0.2">
      <c r="B18" s="90"/>
      <c r="C18" s="90"/>
      <c r="D18" s="90"/>
      <c r="E18" s="91"/>
    </row>
    <row r="19" spans="2:5" ht="12.75" customHeight="1" x14ac:dyDescent="0.2">
      <c r="B19" s="90"/>
      <c r="C19" s="90"/>
      <c r="D19" s="90"/>
      <c r="E19" s="91"/>
    </row>
    <row r="20" spans="2:5" ht="12.75" customHeight="1" x14ac:dyDescent="0.2">
      <c r="B20" s="90"/>
      <c r="C20" s="90"/>
      <c r="D20" s="90"/>
      <c r="E20" s="91"/>
    </row>
    <row r="21" spans="2:5" ht="12.75" customHeight="1" x14ac:dyDescent="0.2">
      <c r="B21" s="90"/>
      <c r="C21" s="90"/>
      <c r="D21" s="90"/>
      <c r="E21" s="91"/>
    </row>
    <row r="22" spans="2:5" ht="12.75" customHeight="1" x14ac:dyDescent="0.2">
      <c r="B22" s="90"/>
      <c r="C22" s="90"/>
      <c r="D22" s="90"/>
      <c r="E22" s="91"/>
    </row>
    <row r="23" spans="2:5" ht="12.75" customHeight="1" x14ac:dyDescent="0.2">
      <c r="B23" s="90"/>
      <c r="C23" s="90"/>
      <c r="D23" s="90"/>
      <c r="E23" s="91"/>
    </row>
    <row r="24" spans="2:5" ht="12.75" customHeight="1" x14ac:dyDescent="0.2">
      <c r="B24" s="90"/>
      <c r="C24" s="90"/>
      <c r="D24" s="90"/>
      <c r="E24" s="91"/>
    </row>
    <row r="25" spans="2:5" ht="12.75" customHeight="1" x14ac:dyDescent="0.2">
      <c r="B25" s="90"/>
      <c r="C25" s="90"/>
      <c r="D25" s="90"/>
      <c r="E25" s="91"/>
    </row>
    <row r="26" spans="2:5" ht="12.75" customHeight="1" x14ac:dyDescent="0.2">
      <c r="B26" s="90"/>
      <c r="C26" s="90"/>
      <c r="D26" s="90"/>
      <c r="E26" s="91"/>
    </row>
    <row r="27" spans="2:5" ht="12.75" customHeight="1" x14ac:dyDescent="0.2">
      <c r="B27" s="90"/>
      <c r="C27" s="90"/>
      <c r="D27" s="90"/>
      <c r="E27" s="91"/>
    </row>
    <row r="28" spans="2:5" ht="12.75" customHeight="1" x14ac:dyDescent="0.2"/>
    <row r="29" spans="2:5" ht="12.75" customHeight="1" x14ac:dyDescent="0.25">
      <c r="B29" s="167" t="s">
        <v>161</v>
      </c>
      <c r="C29" s="167"/>
      <c r="D29" s="167"/>
      <c r="E29" s="167"/>
    </row>
    <row r="30" spans="2:5" ht="12.75" customHeight="1" thickBot="1" x14ac:dyDescent="0.25"/>
    <row r="31" spans="2:5" s="92" customFormat="1" ht="18.75" customHeight="1" thickBot="1" x14ac:dyDescent="0.25">
      <c r="B31" s="142" t="s">
        <v>0</v>
      </c>
      <c r="C31" s="143" t="s">
        <v>1</v>
      </c>
      <c r="D31" s="138" t="s">
        <v>19</v>
      </c>
      <c r="E31" s="139" t="s">
        <v>2</v>
      </c>
    </row>
    <row r="32" spans="2:5" s="92" customFormat="1" ht="18.75" customHeight="1" x14ac:dyDescent="0.2">
      <c r="B32" s="93">
        <v>1</v>
      </c>
      <c r="C32" s="96" t="s">
        <v>104</v>
      </c>
      <c r="D32" s="89" t="s">
        <v>34</v>
      </c>
      <c r="E32" s="94">
        <v>157164.87637000001</v>
      </c>
    </row>
    <row r="33" spans="2:5" s="92" customFormat="1" ht="18.75" customHeight="1" x14ac:dyDescent="0.2">
      <c r="B33" s="93">
        <v>2</v>
      </c>
      <c r="C33" s="96" t="s">
        <v>168</v>
      </c>
      <c r="D33" s="89" t="s">
        <v>34</v>
      </c>
      <c r="E33" s="94">
        <v>218.10025000000002</v>
      </c>
    </row>
    <row r="34" spans="2:5" s="92" customFormat="1" ht="18.75" customHeight="1" x14ac:dyDescent="0.2">
      <c r="B34" s="93">
        <v>3</v>
      </c>
      <c r="C34" s="96" t="s">
        <v>171</v>
      </c>
      <c r="D34" s="89" t="s">
        <v>34</v>
      </c>
      <c r="E34" s="94">
        <v>7.1185999999999998</v>
      </c>
    </row>
    <row r="35" spans="2:5" s="92" customFormat="1" ht="18.75" customHeight="1" x14ac:dyDescent="0.2">
      <c r="B35" s="93">
        <v>4</v>
      </c>
      <c r="C35" s="96" t="s">
        <v>172</v>
      </c>
      <c r="D35" s="89" t="s">
        <v>34</v>
      </c>
      <c r="E35" s="94">
        <v>3.9</v>
      </c>
    </row>
    <row r="36" spans="2:5" s="92" customFormat="1" ht="18.75" customHeight="1" x14ac:dyDescent="0.2">
      <c r="B36" s="93">
        <v>5</v>
      </c>
      <c r="C36" s="96" t="s">
        <v>173</v>
      </c>
      <c r="D36" s="89" t="s">
        <v>34</v>
      </c>
      <c r="E36" s="94">
        <v>3.4243000000000001</v>
      </c>
    </row>
    <row r="37" spans="2:5" s="92" customFormat="1" ht="6" customHeight="1" x14ac:dyDescent="0.2">
      <c r="B37" s="93"/>
      <c r="C37" s="97"/>
      <c r="D37" s="89"/>
      <c r="E37" s="94"/>
    </row>
    <row r="38" spans="2:5" s="92" customFormat="1" ht="18.75" customHeight="1" thickBot="1" x14ac:dyDescent="0.25">
      <c r="B38" s="165" t="s">
        <v>2</v>
      </c>
      <c r="C38" s="166"/>
      <c r="D38" s="166"/>
      <c r="E38" s="95">
        <f>SUM(E32:E37)</f>
        <v>157397.41952</v>
      </c>
    </row>
    <row r="39" spans="2:5" ht="12.75" customHeight="1" x14ac:dyDescent="0.2">
      <c r="B39" s="63" t="s">
        <v>33</v>
      </c>
      <c r="C39" s="90"/>
      <c r="D39" s="90"/>
      <c r="E39" s="91"/>
    </row>
    <row r="40" spans="2:5" ht="12.75" customHeight="1" x14ac:dyDescent="0.2">
      <c r="B40" s="90"/>
      <c r="C40" s="90"/>
      <c r="D40" s="90"/>
      <c r="E40" s="91"/>
    </row>
    <row r="41" spans="2:5" ht="12.75" customHeight="1" x14ac:dyDescent="0.2">
      <c r="B41" s="90"/>
      <c r="C41" s="90"/>
      <c r="D41" s="90"/>
      <c r="E41" s="91"/>
    </row>
    <row r="42" spans="2:5" ht="12.75" customHeight="1" x14ac:dyDescent="0.2">
      <c r="B42" s="90"/>
      <c r="C42" s="90"/>
      <c r="D42" s="90"/>
      <c r="E42" s="91"/>
    </row>
    <row r="43" spans="2:5" ht="12.75" customHeight="1" x14ac:dyDescent="0.2">
      <c r="B43" s="90"/>
      <c r="C43" s="90"/>
      <c r="D43" s="90"/>
      <c r="E43" s="91"/>
    </row>
    <row r="44" spans="2:5" ht="12.75" customHeight="1" x14ac:dyDescent="0.2">
      <c r="B44" s="90"/>
      <c r="C44" s="90"/>
      <c r="D44" s="90"/>
      <c r="E44" s="91"/>
    </row>
    <row r="45" spans="2:5" ht="12.75" customHeight="1" x14ac:dyDescent="0.2">
      <c r="B45" s="90"/>
      <c r="C45" s="90"/>
      <c r="D45" s="90"/>
      <c r="E45" s="91"/>
    </row>
    <row r="46" spans="2:5" ht="12.75" customHeight="1" x14ac:dyDescent="0.2">
      <c r="B46" s="90"/>
      <c r="C46" s="90"/>
      <c r="D46" s="90"/>
      <c r="E46" s="91"/>
    </row>
    <row r="47" spans="2:5" ht="12.75" customHeight="1" x14ac:dyDescent="0.2">
      <c r="B47" s="90"/>
      <c r="C47" s="90"/>
      <c r="D47" s="90"/>
      <c r="E47" s="91"/>
    </row>
    <row r="48" spans="2:5" ht="12.75" customHeight="1" x14ac:dyDescent="0.2">
      <c r="B48" s="90"/>
      <c r="C48" s="90"/>
      <c r="D48" s="90"/>
      <c r="E48" s="91"/>
    </row>
    <row r="49" spans="2:5" ht="12.75" customHeight="1" x14ac:dyDescent="0.2">
      <c r="B49" s="90"/>
      <c r="C49" s="90"/>
      <c r="D49" s="90"/>
      <c r="E49" s="91"/>
    </row>
    <row r="50" spans="2:5" ht="12.75" customHeight="1" x14ac:dyDescent="0.2">
      <c r="B50" s="90"/>
      <c r="C50" s="90"/>
      <c r="D50" s="90"/>
      <c r="E50" s="91"/>
    </row>
    <row r="51" spans="2:5" ht="12.75" customHeight="1" x14ac:dyDescent="0.2">
      <c r="B51" s="90"/>
      <c r="C51" s="90"/>
      <c r="D51" s="90"/>
      <c r="E51" s="91"/>
    </row>
    <row r="52" spans="2:5" ht="12.75" customHeight="1" x14ac:dyDescent="0.2">
      <c r="B52" s="90"/>
      <c r="C52" s="90"/>
      <c r="D52" s="90"/>
      <c r="E52" s="91"/>
    </row>
    <row r="53" spans="2:5" ht="12.75" customHeight="1" x14ac:dyDescent="0.2">
      <c r="B53" s="90"/>
      <c r="C53" s="90"/>
      <c r="D53" s="90"/>
      <c r="E53" s="91"/>
    </row>
    <row r="54" spans="2:5" ht="12.75" customHeight="1" x14ac:dyDescent="0.2">
      <c r="B54" s="90"/>
      <c r="C54" s="90"/>
      <c r="D54" s="90"/>
      <c r="E54" s="91"/>
    </row>
    <row r="55" spans="2:5" ht="12.75" customHeight="1" x14ac:dyDescent="0.2">
      <c r="B55" s="90"/>
      <c r="C55" s="90"/>
      <c r="D55" s="90"/>
      <c r="E55" s="91"/>
    </row>
    <row r="56" spans="2:5" ht="12.75" customHeight="1" x14ac:dyDescent="0.2">
      <c r="B56" s="90"/>
      <c r="C56" s="90"/>
      <c r="D56" s="90"/>
      <c r="E56" s="91"/>
    </row>
    <row r="57" spans="2:5" ht="12.75" customHeight="1" x14ac:dyDescent="0.2">
      <c r="B57" s="90"/>
      <c r="C57" s="90"/>
      <c r="D57" s="90"/>
      <c r="E57" s="91"/>
    </row>
    <row r="58" spans="2:5" x14ac:dyDescent="0.2">
      <c r="B58" s="90"/>
      <c r="C58" s="90"/>
      <c r="D58" s="90"/>
      <c r="E58" s="91"/>
    </row>
    <row r="61" spans="2:5" ht="15.75" x14ac:dyDescent="0.25">
      <c r="B61" s="167" t="s">
        <v>162</v>
      </c>
      <c r="C61" s="167"/>
      <c r="D61" s="167"/>
      <c r="E61" s="167"/>
    </row>
    <row r="62" spans="2:5" ht="13.5" thickBot="1" x14ac:dyDescent="0.25"/>
    <row r="63" spans="2:5" s="92" customFormat="1" ht="18.75" customHeight="1" thickBot="1" x14ac:dyDescent="0.25">
      <c r="B63" s="142" t="s">
        <v>0</v>
      </c>
      <c r="C63" s="143" t="s">
        <v>1</v>
      </c>
      <c r="D63" s="138" t="s">
        <v>19</v>
      </c>
      <c r="E63" s="139" t="s">
        <v>2</v>
      </c>
    </row>
    <row r="64" spans="2:5" s="92" customFormat="1" ht="18.75" customHeight="1" x14ac:dyDescent="0.2">
      <c r="B64" s="93">
        <v>1</v>
      </c>
      <c r="C64" s="96" t="s">
        <v>166</v>
      </c>
      <c r="D64" s="132" t="s">
        <v>34</v>
      </c>
      <c r="E64" s="94">
        <v>139324.38481675394</v>
      </c>
    </row>
    <row r="65" spans="2:5" s="92" customFormat="1" ht="18.75" customHeight="1" x14ac:dyDescent="0.2">
      <c r="B65" s="93">
        <v>2</v>
      </c>
      <c r="C65" s="96" t="s">
        <v>108</v>
      </c>
      <c r="D65" s="89" t="s">
        <v>34</v>
      </c>
      <c r="E65" s="94">
        <v>75571.8</v>
      </c>
    </row>
    <row r="66" spans="2:5" s="92" customFormat="1" ht="18.75" customHeight="1" x14ac:dyDescent="0.2">
      <c r="B66" s="93">
        <v>3</v>
      </c>
      <c r="C66" s="97" t="s">
        <v>117</v>
      </c>
      <c r="D66" s="89" t="s">
        <v>35</v>
      </c>
      <c r="E66" s="94">
        <v>23699.4</v>
      </c>
    </row>
    <row r="67" spans="2:5" s="92" customFormat="1" ht="18.75" customHeight="1" x14ac:dyDescent="0.2">
      <c r="B67" s="93">
        <v>4</v>
      </c>
      <c r="C67" s="97" t="s">
        <v>115</v>
      </c>
      <c r="D67" s="89" t="s">
        <v>35</v>
      </c>
      <c r="E67" s="94">
        <v>22631.064237021499</v>
      </c>
    </row>
    <row r="68" spans="2:5" s="92" customFormat="1" ht="18.75" customHeight="1" x14ac:dyDescent="0.2">
      <c r="B68" s="93">
        <v>5</v>
      </c>
      <c r="C68" s="96" t="s">
        <v>111</v>
      </c>
      <c r="D68" s="89" t="s">
        <v>35</v>
      </c>
      <c r="E68" s="94">
        <v>18545.304142632405</v>
      </c>
    </row>
    <row r="69" spans="2:5" s="92" customFormat="1" ht="18.75" customHeight="1" thickBot="1" x14ac:dyDescent="0.25">
      <c r="B69" s="165" t="s">
        <v>2</v>
      </c>
      <c r="C69" s="166"/>
      <c r="D69" s="166"/>
      <c r="E69" s="95">
        <f>SUM(E64:E68)</f>
        <v>279771.95319640788</v>
      </c>
    </row>
  </sheetData>
  <mergeCells count="6">
    <mergeCell ref="B69:D69"/>
    <mergeCell ref="B3:E3"/>
    <mergeCell ref="B11:D11"/>
    <mergeCell ref="B38:D38"/>
    <mergeCell ref="B29:E29"/>
    <mergeCell ref="B61:E61"/>
  </mergeCells>
  <pageMargins left="0.78740157480314965" right="0.59055118110236215" top="0.78740157480314965" bottom="0.59055118110236215" header="0" footer="0"/>
  <pageSetup paperSize="9" scale="81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8.1</vt:lpstr>
      <vt:lpstr>8.2</vt:lpstr>
      <vt:lpstr>8.3 y 8.4</vt:lpstr>
      <vt:lpstr>8.5</vt:lpstr>
      <vt:lpstr>'8.1'!Área_de_impresión</vt:lpstr>
      <vt:lpstr>'8.2'!Área_de_impresión</vt:lpstr>
      <vt:lpstr>'8.3 y 8.4'!Área_de_impresión</vt:lpstr>
      <vt:lpstr>'8.5'!Área_de_impresión</vt:lpstr>
      <vt:lpstr>'8.2'!Títulos_a_imprimir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Neyra Vilca, Anival Wenceslao</dc:creator>
  <cp:lastModifiedBy>Neyra Vilca Anival Wenceslao</cp:lastModifiedBy>
  <cp:lastPrinted>2023-06-19T20:01:16Z</cp:lastPrinted>
  <dcterms:created xsi:type="dcterms:W3CDTF">2007-07-24T14:30:20Z</dcterms:created>
  <dcterms:modified xsi:type="dcterms:W3CDTF">2023-06-19T20:01:48Z</dcterms:modified>
</cp:coreProperties>
</file>